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/>
  <mc:AlternateContent xmlns:mc="http://schemas.openxmlformats.org/markup-compatibility/2006">
    <mc:Choice Requires="x15">
      <x15ac:absPath xmlns:x15ac="http://schemas.microsoft.com/office/spreadsheetml/2010/11/ac" url="\\or00000OVANT012\_Public2\_Utvar_TN\Odbor_ PS\____3_Stavby\2. Přejezdy\P7791 km 11,891 Krnov-Glucholazy\2. Realizace\Soutěž na R\Soupis prací\"/>
    </mc:Choice>
  </mc:AlternateContent>
  <xr:revisionPtr revIDLastSave="0" documentId="13_ncr:1_{533A6C3A-D158-488F-B5F0-C7C1F1F511AC}" xr6:coauthVersionLast="36" xr6:coauthVersionMax="47" xr10:uidLastSave="{00000000-0000-0000-0000-000000000000}"/>
  <bookViews>
    <workbookView xWindow="30285" yWindow="0" windowWidth="25035" windowHeight="15600" firstSheet="8" activeTab="12" xr2:uid="{00000000-000D-0000-FFFF-FFFF00000000}"/>
  </bookViews>
  <sheets>
    <sheet name="Rekapitulace" sheetId="1" r:id="rId1"/>
    <sheet name="D.1_D.1.1_D.1.1.3_PS 01-01-31" sheetId="2" r:id="rId2"/>
    <sheet name="D.1_D.1.2_D.1.2.3_PS 01-02-31" sheetId="3" r:id="rId3"/>
    <sheet name="D.1_D.1.2_D.1.2.9_PS 02-02-91" sheetId="4" r:id="rId4"/>
    <sheet name="2.1.1_SO 01-10-01_SO 01-10-01.1" sheetId="5" r:id="rId5"/>
    <sheet name="2.1.1_SO 01-10-01_SO 01-10-01.2" sheetId="6" r:id="rId6"/>
    <sheet name="D.2_D.2.1_D.2.1.1_SO 01-11-01" sheetId="7" r:id="rId7"/>
    <sheet name="D.2_D.2.1_D.2.1.3_SO 01-13-01" sheetId="8" r:id="rId8"/>
    <sheet name="D.2_D.2.1_D.2.1.3_SO 01-13-01.1" sheetId="9" r:id="rId9"/>
    <sheet name="D.2_D.2.2_D.2.2.1_SO 01-72-01" sheetId="10" r:id="rId10"/>
    <sheet name="D.2_D.2.4_D.2.4.1_SO 01-92-01.1" sheetId="11" r:id="rId11"/>
    <sheet name="D.2_D.2.4_D.2.4.1_SO 01-92-01.2" sheetId="12" r:id="rId12"/>
    <sheet name="H_SO 98-98" sheetId="13" r:id="rId13"/>
    <sheet name="SO 90-90" sheetId="14" r:id="rId14"/>
  </sheets>
  <calcPr calcId="191029"/>
  <webPublishing codePage="0"/>
</workbook>
</file>

<file path=xl/calcChain.xml><?xml version="1.0" encoding="utf-8"?>
<calcChain xmlns="http://schemas.openxmlformats.org/spreadsheetml/2006/main">
  <c r="I93" i="14" l="1"/>
  <c r="O93" i="14" s="1"/>
  <c r="I89" i="14"/>
  <c r="O89" i="14" s="1"/>
  <c r="I85" i="14"/>
  <c r="O85" i="14" s="1"/>
  <c r="I81" i="14"/>
  <c r="O81" i="14" s="1"/>
  <c r="I77" i="14"/>
  <c r="O77" i="14" s="1"/>
  <c r="I73" i="14"/>
  <c r="O73" i="14" s="1"/>
  <c r="I69" i="14"/>
  <c r="O69" i="14" s="1"/>
  <c r="I65" i="14"/>
  <c r="O65" i="14" s="1"/>
  <c r="I61" i="14"/>
  <c r="O61" i="14" s="1"/>
  <c r="I57" i="14"/>
  <c r="O57" i="14" s="1"/>
  <c r="I53" i="14"/>
  <c r="O53" i="14" s="1"/>
  <c r="I49" i="14"/>
  <c r="O49" i="14" s="1"/>
  <c r="I45" i="14"/>
  <c r="O45" i="14" s="1"/>
  <c r="I41" i="14"/>
  <c r="O41" i="14" s="1"/>
  <c r="I37" i="14"/>
  <c r="O37" i="14" s="1"/>
  <c r="I33" i="14"/>
  <c r="O33" i="14" s="1"/>
  <c r="I29" i="14"/>
  <c r="O29" i="14" s="1"/>
  <c r="I25" i="14"/>
  <c r="O25" i="14" s="1"/>
  <c r="I21" i="14"/>
  <c r="O21" i="14" s="1"/>
  <c r="I17" i="14"/>
  <c r="O17" i="14" s="1"/>
  <c r="I13" i="14"/>
  <c r="O13" i="14" s="1"/>
  <c r="I9" i="14"/>
  <c r="I31" i="13"/>
  <c r="O31" i="13" s="1"/>
  <c r="I27" i="13"/>
  <c r="O27" i="13" s="1"/>
  <c r="I23" i="13"/>
  <c r="I18" i="13"/>
  <c r="O18" i="13" s="1"/>
  <c r="I14" i="13"/>
  <c r="O14" i="13" s="1"/>
  <c r="I10" i="13"/>
  <c r="O10" i="13" s="1"/>
  <c r="Q9" i="13"/>
  <c r="I9" i="13" s="1"/>
  <c r="I32" i="12"/>
  <c r="O32" i="12" s="1"/>
  <c r="I28" i="12"/>
  <c r="O28" i="12" s="1"/>
  <c r="I24" i="12"/>
  <c r="O24" i="12" s="1"/>
  <c r="O20" i="12"/>
  <c r="I20" i="12"/>
  <c r="I16" i="12"/>
  <c r="O16" i="12" s="1"/>
  <c r="O12" i="12"/>
  <c r="R11" i="12" s="1"/>
  <c r="O11" i="12" s="1"/>
  <c r="O2" i="12" s="1"/>
  <c r="I12" i="12"/>
  <c r="Q11" i="12" s="1"/>
  <c r="I11" i="12" s="1"/>
  <c r="I3" i="12" s="1"/>
  <c r="I21" i="11"/>
  <c r="I16" i="11"/>
  <c r="O16" i="11" s="1"/>
  <c r="O12" i="11"/>
  <c r="I12" i="11"/>
  <c r="Q11" i="11" s="1"/>
  <c r="I11" i="11"/>
  <c r="O164" i="10"/>
  <c r="I164" i="10"/>
  <c r="I160" i="10"/>
  <c r="O160" i="10" s="1"/>
  <c r="O156" i="10"/>
  <c r="I156" i="10"/>
  <c r="I152" i="10"/>
  <c r="O152" i="10" s="1"/>
  <c r="I148" i="10"/>
  <c r="O148" i="10" s="1"/>
  <c r="I144" i="10"/>
  <c r="O144" i="10" s="1"/>
  <c r="I140" i="10"/>
  <c r="I135" i="10"/>
  <c r="O135" i="10" s="1"/>
  <c r="I131" i="10"/>
  <c r="I126" i="10"/>
  <c r="O126" i="10" s="1"/>
  <c r="I122" i="10"/>
  <c r="O122" i="10" s="1"/>
  <c r="I118" i="10"/>
  <c r="O118" i="10" s="1"/>
  <c r="I114" i="10"/>
  <c r="O114" i="10" s="1"/>
  <c r="I110" i="10"/>
  <c r="O110" i="10" s="1"/>
  <c r="I106" i="10"/>
  <c r="O106" i="10" s="1"/>
  <c r="I102" i="10"/>
  <c r="O102" i="10" s="1"/>
  <c r="O98" i="10"/>
  <c r="I98" i="10"/>
  <c r="I94" i="10"/>
  <c r="O94" i="10" s="1"/>
  <c r="I90" i="10"/>
  <c r="O90" i="10" s="1"/>
  <c r="I86" i="10"/>
  <c r="O86" i="10" s="1"/>
  <c r="I82" i="10"/>
  <c r="O82" i="10" s="1"/>
  <c r="I78" i="10"/>
  <c r="O78" i="10" s="1"/>
  <c r="I74" i="10"/>
  <c r="O74" i="10" s="1"/>
  <c r="I70" i="10"/>
  <c r="O70" i="10" s="1"/>
  <c r="O66" i="10"/>
  <c r="I66" i="10"/>
  <c r="I62" i="10"/>
  <c r="O62" i="10" s="1"/>
  <c r="O58" i="10"/>
  <c r="I58" i="10"/>
  <c r="I53" i="10"/>
  <c r="O53" i="10" s="1"/>
  <c r="I49" i="10"/>
  <c r="O49" i="10" s="1"/>
  <c r="R48" i="10" s="1"/>
  <c r="O48" i="10" s="1"/>
  <c r="Q48" i="10"/>
  <c r="I48" i="10" s="1"/>
  <c r="I44" i="10"/>
  <c r="O44" i="10" s="1"/>
  <c r="R43" i="10"/>
  <c r="O43" i="10" s="1"/>
  <c r="Q43" i="10"/>
  <c r="I43" i="10" s="1"/>
  <c r="I39" i="10"/>
  <c r="O39" i="10" s="1"/>
  <c r="I35" i="10"/>
  <c r="O30" i="10"/>
  <c r="I30" i="10"/>
  <c r="I26" i="10"/>
  <c r="O26" i="10" s="1"/>
  <c r="R25" i="10"/>
  <c r="O25" i="10" s="1"/>
  <c r="Q25" i="10"/>
  <c r="I25" i="10" s="1"/>
  <c r="I21" i="10"/>
  <c r="O21" i="10" s="1"/>
  <c r="R20" i="10" s="1"/>
  <c r="O20" i="10" s="1"/>
  <c r="Q20" i="10"/>
  <c r="I20" i="10" s="1"/>
  <c r="I16" i="10"/>
  <c r="O12" i="10"/>
  <c r="I12" i="10"/>
  <c r="I125" i="9"/>
  <c r="O125" i="9" s="1"/>
  <c r="I121" i="9"/>
  <c r="O121" i="9" s="1"/>
  <c r="I117" i="9"/>
  <c r="O117" i="9" s="1"/>
  <c r="I113" i="9"/>
  <c r="I108" i="9"/>
  <c r="O108" i="9" s="1"/>
  <c r="I104" i="9"/>
  <c r="O104" i="9" s="1"/>
  <c r="I100" i="9"/>
  <c r="O100" i="9" s="1"/>
  <c r="I96" i="9"/>
  <c r="O96" i="9" s="1"/>
  <c r="I92" i="9"/>
  <c r="O92" i="9" s="1"/>
  <c r="Q91" i="9"/>
  <c r="I91" i="9" s="1"/>
  <c r="I87" i="9"/>
  <c r="O87" i="9" s="1"/>
  <c r="I83" i="9"/>
  <c r="I79" i="9"/>
  <c r="O79" i="9" s="1"/>
  <c r="I74" i="9"/>
  <c r="O74" i="9" s="1"/>
  <c r="I70" i="9"/>
  <c r="O66" i="9"/>
  <c r="I66" i="9"/>
  <c r="I61" i="9"/>
  <c r="O61" i="9" s="1"/>
  <c r="R60" i="9"/>
  <c r="O60" i="9" s="1"/>
  <c r="Q60" i="9"/>
  <c r="I60" i="9"/>
  <c r="I56" i="9"/>
  <c r="O56" i="9" s="1"/>
  <c r="I52" i="9"/>
  <c r="O52" i="9" s="1"/>
  <c r="O48" i="9"/>
  <c r="I48" i="9"/>
  <c r="I44" i="9"/>
  <c r="O44" i="9" s="1"/>
  <c r="I40" i="9"/>
  <c r="O40" i="9" s="1"/>
  <c r="I36" i="9"/>
  <c r="O36" i="9" s="1"/>
  <c r="I32" i="9"/>
  <c r="O32" i="9" s="1"/>
  <c r="I28" i="9"/>
  <c r="O28" i="9" s="1"/>
  <c r="I24" i="9"/>
  <c r="O24" i="9" s="1"/>
  <c r="I20" i="9"/>
  <c r="O16" i="9"/>
  <c r="I16" i="9"/>
  <c r="I12" i="9"/>
  <c r="O12" i="9" s="1"/>
  <c r="I222" i="8"/>
  <c r="O222" i="8" s="1"/>
  <c r="I218" i="8"/>
  <c r="O218" i="8" s="1"/>
  <c r="I214" i="8"/>
  <c r="O214" i="8" s="1"/>
  <c r="O210" i="8"/>
  <c r="I210" i="8"/>
  <c r="I206" i="8"/>
  <c r="O206" i="8" s="1"/>
  <c r="I202" i="8"/>
  <c r="O202" i="8" s="1"/>
  <c r="I198" i="8"/>
  <c r="O198" i="8" s="1"/>
  <c r="Q197" i="8"/>
  <c r="I197" i="8" s="1"/>
  <c r="I193" i="8"/>
  <c r="O193" i="8" s="1"/>
  <c r="I189" i="8"/>
  <c r="I184" i="8"/>
  <c r="O184" i="8" s="1"/>
  <c r="I180" i="8"/>
  <c r="O180" i="8" s="1"/>
  <c r="I176" i="8"/>
  <c r="O176" i="8" s="1"/>
  <c r="I172" i="8"/>
  <c r="O172" i="8" s="1"/>
  <c r="I168" i="8"/>
  <c r="O168" i="8" s="1"/>
  <c r="I164" i="8"/>
  <c r="O164" i="8" s="1"/>
  <c r="O160" i="8"/>
  <c r="I160" i="8"/>
  <c r="I156" i="8"/>
  <c r="O156" i="8" s="1"/>
  <c r="O152" i="8"/>
  <c r="I152" i="8"/>
  <c r="I148" i="8"/>
  <c r="O148" i="8" s="1"/>
  <c r="O144" i="8"/>
  <c r="I144" i="8"/>
  <c r="I140" i="8"/>
  <c r="O135" i="8"/>
  <c r="I135" i="8"/>
  <c r="I131" i="8"/>
  <c r="O126" i="8"/>
  <c r="I126" i="8"/>
  <c r="I122" i="8"/>
  <c r="O122" i="8" s="1"/>
  <c r="O118" i="8"/>
  <c r="I118" i="8"/>
  <c r="I114" i="8"/>
  <c r="O114" i="8" s="1"/>
  <c r="O110" i="8"/>
  <c r="I110" i="8"/>
  <c r="I106" i="8"/>
  <c r="O106" i="8" s="1"/>
  <c r="O102" i="8"/>
  <c r="I102" i="8"/>
  <c r="I98" i="8"/>
  <c r="O98" i="8" s="1"/>
  <c r="O94" i="8"/>
  <c r="I94" i="8"/>
  <c r="I90" i="8"/>
  <c r="O90" i="8" s="1"/>
  <c r="O86" i="8"/>
  <c r="I86" i="8"/>
  <c r="I82" i="8"/>
  <c r="O82" i="8" s="1"/>
  <c r="O78" i="8"/>
  <c r="I78" i="8"/>
  <c r="Q77" i="8"/>
  <c r="I77" i="8" s="1"/>
  <c r="I73" i="8"/>
  <c r="O73" i="8" s="1"/>
  <c r="O69" i="8"/>
  <c r="R68" i="8" s="1"/>
  <c r="O68" i="8" s="1"/>
  <c r="I69" i="8"/>
  <c r="I64" i="8"/>
  <c r="O64" i="8" s="1"/>
  <c r="O60" i="8"/>
  <c r="I60" i="8"/>
  <c r="I56" i="8"/>
  <c r="O56" i="8" s="1"/>
  <c r="O52" i="8"/>
  <c r="I52" i="8"/>
  <c r="I48" i="8"/>
  <c r="O48" i="8" s="1"/>
  <c r="O44" i="8"/>
  <c r="I44" i="8"/>
  <c r="I40" i="8"/>
  <c r="O40" i="8" s="1"/>
  <c r="O36" i="8"/>
  <c r="I36" i="8"/>
  <c r="I32" i="8"/>
  <c r="O32" i="8" s="1"/>
  <c r="O28" i="8"/>
  <c r="I28" i="8"/>
  <c r="I24" i="8"/>
  <c r="O24" i="8" s="1"/>
  <c r="O20" i="8"/>
  <c r="I20" i="8"/>
  <c r="I16" i="8"/>
  <c r="O16" i="8" s="1"/>
  <c r="O12" i="8"/>
  <c r="I12" i="8"/>
  <c r="O98" i="7"/>
  <c r="I98" i="7"/>
  <c r="I94" i="7"/>
  <c r="O89" i="7"/>
  <c r="R88" i="7" s="1"/>
  <c r="I89" i="7"/>
  <c r="Q88" i="7"/>
  <c r="I88" i="7" s="1"/>
  <c r="O88" i="7"/>
  <c r="I84" i="7"/>
  <c r="O84" i="7" s="1"/>
  <c r="O80" i="7"/>
  <c r="I80" i="7"/>
  <c r="I76" i="7"/>
  <c r="O72" i="7"/>
  <c r="I72" i="7"/>
  <c r="I67" i="7"/>
  <c r="O67" i="7" s="1"/>
  <c r="O63" i="7"/>
  <c r="I63" i="7"/>
  <c r="Q62" i="7"/>
  <c r="I62" i="7" s="1"/>
  <c r="I58" i="7"/>
  <c r="O58" i="7" s="1"/>
  <c r="O54" i="7"/>
  <c r="I54" i="7"/>
  <c r="I50" i="7"/>
  <c r="O50" i="7" s="1"/>
  <c r="O46" i="7"/>
  <c r="I46" i="7"/>
  <c r="Q45" i="7"/>
  <c r="I45" i="7" s="1"/>
  <c r="I41" i="7"/>
  <c r="O41" i="7" s="1"/>
  <c r="O37" i="7"/>
  <c r="R36" i="7" s="1"/>
  <c r="O36" i="7" s="1"/>
  <c r="I37" i="7"/>
  <c r="Q36" i="7"/>
  <c r="I36" i="7" s="1"/>
  <c r="I32" i="7"/>
  <c r="O32" i="7" s="1"/>
  <c r="O28" i="7"/>
  <c r="I28" i="7"/>
  <c r="I24" i="7"/>
  <c r="O24" i="7" s="1"/>
  <c r="O20" i="7"/>
  <c r="I20" i="7"/>
  <c r="I16" i="7"/>
  <c r="O12" i="7"/>
  <c r="I12" i="7"/>
  <c r="O34" i="6"/>
  <c r="R29" i="6" s="1"/>
  <c r="O29" i="6" s="1"/>
  <c r="O2" i="6" s="1"/>
  <c r="D24" i="1" s="1"/>
  <c r="I34" i="6"/>
  <c r="I30" i="6"/>
  <c r="O30" i="6" s="1"/>
  <c r="Q29" i="6"/>
  <c r="I29" i="6"/>
  <c r="I25" i="6"/>
  <c r="O25" i="6" s="1"/>
  <c r="I21" i="6"/>
  <c r="O21" i="6" s="1"/>
  <c r="O17" i="6"/>
  <c r="R12" i="6" s="1"/>
  <c r="O12" i="6" s="1"/>
  <c r="I17" i="6"/>
  <c r="I13" i="6"/>
  <c r="O13" i="6" s="1"/>
  <c r="Q12" i="6"/>
  <c r="I12" i="6" s="1"/>
  <c r="I179" i="5"/>
  <c r="O179" i="5" s="1"/>
  <c r="I175" i="5"/>
  <c r="O175" i="5" s="1"/>
  <c r="I171" i="5"/>
  <c r="O171" i="5" s="1"/>
  <c r="O167" i="5"/>
  <c r="I167" i="5"/>
  <c r="I163" i="5"/>
  <c r="O163" i="5" s="1"/>
  <c r="I159" i="5"/>
  <c r="O159" i="5" s="1"/>
  <c r="I155" i="5"/>
  <c r="O155" i="5" s="1"/>
  <c r="I151" i="5"/>
  <c r="O151" i="5" s="1"/>
  <c r="I146" i="5"/>
  <c r="O146" i="5" s="1"/>
  <c r="O142" i="5"/>
  <c r="I142" i="5"/>
  <c r="I138" i="5"/>
  <c r="O138" i="5" s="1"/>
  <c r="O134" i="5"/>
  <c r="R133" i="5" s="1"/>
  <c r="O133" i="5" s="1"/>
  <c r="I134" i="5"/>
  <c r="I129" i="5"/>
  <c r="O129" i="5" s="1"/>
  <c r="I125" i="5"/>
  <c r="O125" i="5" s="1"/>
  <c r="I121" i="5"/>
  <c r="O121" i="5" s="1"/>
  <c r="O117" i="5"/>
  <c r="I117" i="5"/>
  <c r="I112" i="5"/>
  <c r="O112" i="5" s="1"/>
  <c r="I108" i="5"/>
  <c r="O108" i="5" s="1"/>
  <c r="O104" i="5"/>
  <c r="R103" i="5" s="1"/>
  <c r="O103" i="5" s="1"/>
  <c r="I104" i="5"/>
  <c r="Q103" i="5"/>
  <c r="I103" i="5" s="1"/>
  <c r="O99" i="5"/>
  <c r="I99" i="5"/>
  <c r="O95" i="5"/>
  <c r="I95" i="5"/>
  <c r="R94" i="5"/>
  <c r="O94" i="5" s="1"/>
  <c r="Q94" i="5"/>
  <c r="I94" i="5" s="1"/>
  <c r="O90" i="5"/>
  <c r="I90" i="5"/>
  <c r="O86" i="5"/>
  <c r="I86" i="5"/>
  <c r="O82" i="5"/>
  <c r="I82" i="5"/>
  <c r="O78" i="5"/>
  <c r="I78" i="5"/>
  <c r="O74" i="5"/>
  <c r="I74" i="5"/>
  <c r="O70" i="5"/>
  <c r="I70" i="5"/>
  <c r="O66" i="5"/>
  <c r="I66" i="5"/>
  <c r="O62" i="5"/>
  <c r="I62" i="5"/>
  <c r="O58" i="5"/>
  <c r="I58" i="5"/>
  <c r="O54" i="5"/>
  <c r="I54" i="5"/>
  <c r="O50" i="5"/>
  <c r="I50" i="5"/>
  <c r="O46" i="5"/>
  <c r="I46" i="5"/>
  <c r="O42" i="5"/>
  <c r="I42" i="5"/>
  <c r="O38" i="5"/>
  <c r="I38" i="5"/>
  <c r="O34" i="5"/>
  <c r="I34" i="5"/>
  <c r="O30" i="5"/>
  <c r="I30" i="5"/>
  <c r="O26" i="5"/>
  <c r="I26" i="5"/>
  <c r="O22" i="5"/>
  <c r="I22" i="5"/>
  <c r="O18" i="5"/>
  <c r="R17" i="5" s="1"/>
  <c r="O17" i="5" s="1"/>
  <c r="I18" i="5"/>
  <c r="Q17" i="5" s="1"/>
  <c r="I17" i="5"/>
  <c r="O13" i="5"/>
  <c r="R12" i="5" s="1"/>
  <c r="O12" i="5" s="1"/>
  <c r="I13" i="5"/>
  <c r="Q12" i="5"/>
  <c r="I12" i="5" s="1"/>
  <c r="O56" i="4"/>
  <c r="I56" i="4"/>
  <c r="I52" i="4"/>
  <c r="O52" i="4" s="1"/>
  <c r="O48" i="4"/>
  <c r="I48" i="4"/>
  <c r="I44" i="4"/>
  <c r="O44" i="4" s="1"/>
  <c r="O40" i="4"/>
  <c r="I40" i="4"/>
  <c r="I36" i="4"/>
  <c r="O36" i="4" s="1"/>
  <c r="O32" i="4"/>
  <c r="I32" i="4"/>
  <c r="I28" i="4"/>
  <c r="O28" i="4" s="1"/>
  <c r="O24" i="4"/>
  <c r="I24" i="4"/>
  <c r="I20" i="4"/>
  <c r="O20" i="4" s="1"/>
  <c r="O16" i="4"/>
  <c r="I16" i="4"/>
  <c r="I12" i="4"/>
  <c r="Q11" i="4" s="1"/>
  <c r="I11" i="4" s="1"/>
  <c r="I3" i="4" s="1"/>
  <c r="C18" i="1" s="1"/>
  <c r="I525" i="3"/>
  <c r="Q524" i="3" s="1"/>
  <c r="I524" i="3" s="1"/>
  <c r="O520" i="3"/>
  <c r="I520" i="3"/>
  <c r="I516" i="3"/>
  <c r="O516" i="3" s="1"/>
  <c r="O512" i="3"/>
  <c r="I512" i="3"/>
  <c r="I508" i="3"/>
  <c r="O508" i="3" s="1"/>
  <c r="O504" i="3"/>
  <c r="I504" i="3"/>
  <c r="I500" i="3"/>
  <c r="O500" i="3" s="1"/>
  <c r="O496" i="3"/>
  <c r="I496" i="3"/>
  <c r="I492" i="3"/>
  <c r="O492" i="3" s="1"/>
  <c r="O488" i="3"/>
  <c r="I488" i="3"/>
  <c r="I484" i="3"/>
  <c r="O484" i="3" s="1"/>
  <c r="O480" i="3"/>
  <c r="I480" i="3"/>
  <c r="I476" i="3"/>
  <c r="O476" i="3" s="1"/>
  <c r="O472" i="3"/>
  <c r="I472" i="3"/>
  <c r="I468" i="3"/>
  <c r="O468" i="3" s="1"/>
  <c r="O464" i="3"/>
  <c r="I464" i="3"/>
  <c r="I460" i="3"/>
  <c r="O460" i="3" s="1"/>
  <c r="O456" i="3"/>
  <c r="I456" i="3"/>
  <c r="I452" i="3"/>
  <c r="O452" i="3" s="1"/>
  <c r="O448" i="3"/>
  <c r="I448" i="3"/>
  <c r="I444" i="3"/>
  <c r="O444" i="3" s="1"/>
  <c r="O440" i="3"/>
  <c r="I440" i="3"/>
  <c r="I436" i="3"/>
  <c r="O436" i="3" s="1"/>
  <c r="O432" i="3"/>
  <c r="I432" i="3"/>
  <c r="I428" i="3"/>
  <c r="O428" i="3" s="1"/>
  <c r="O424" i="3"/>
  <c r="I424" i="3"/>
  <c r="I420" i="3"/>
  <c r="O420" i="3" s="1"/>
  <c r="O416" i="3"/>
  <c r="I416" i="3"/>
  <c r="I412" i="3"/>
  <c r="O412" i="3" s="1"/>
  <c r="O408" i="3"/>
  <c r="I408" i="3"/>
  <c r="I404" i="3"/>
  <c r="O404" i="3" s="1"/>
  <c r="O400" i="3"/>
  <c r="I400" i="3"/>
  <c r="I396" i="3"/>
  <c r="O396" i="3" s="1"/>
  <c r="O392" i="3"/>
  <c r="I392" i="3"/>
  <c r="I388" i="3"/>
  <c r="O388" i="3" s="1"/>
  <c r="O384" i="3"/>
  <c r="I384" i="3"/>
  <c r="I380" i="3"/>
  <c r="O380" i="3" s="1"/>
  <c r="O376" i="3"/>
  <c r="I376" i="3"/>
  <c r="I372" i="3"/>
  <c r="O372" i="3" s="1"/>
  <c r="O368" i="3"/>
  <c r="I368" i="3"/>
  <c r="I364" i="3"/>
  <c r="O364" i="3" s="1"/>
  <c r="O360" i="3"/>
  <c r="I360" i="3"/>
  <c r="I356" i="3"/>
  <c r="O356" i="3" s="1"/>
  <c r="O352" i="3"/>
  <c r="I352" i="3"/>
  <c r="I348" i="3"/>
  <c r="O348" i="3" s="1"/>
  <c r="O344" i="3"/>
  <c r="I344" i="3"/>
  <c r="I340" i="3"/>
  <c r="O340" i="3" s="1"/>
  <c r="O336" i="3"/>
  <c r="I336" i="3"/>
  <c r="I332" i="3"/>
  <c r="O332" i="3" s="1"/>
  <c r="O328" i="3"/>
  <c r="I328" i="3"/>
  <c r="I324" i="3"/>
  <c r="O324" i="3" s="1"/>
  <c r="O320" i="3"/>
  <c r="I320" i="3"/>
  <c r="I316" i="3"/>
  <c r="O316" i="3" s="1"/>
  <c r="O312" i="3"/>
  <c r="I312" i="3"/>
  <c r="I308" i="3"/>
  <c r="O308" i="3" s="1"/>
  <c r="O304" i="3"/>
  <c r="I304" i="3"/>
  <c r="I300" i="3"/>
  <c r="O300" i="3" s="1"/>
  <c r="O296" i="3"/>
  <c r="I296" i="3"/>
  <c r="I292" i="3"/>
  <c r="O292" i="3" s="1"/>
  <c r="O288" i="3"/>
  <c r="I288" i="3"/>
  <c r="I284" i="3"/>
  <c r="O284" i="3" s="1"/>
  <c r="O280" i="3"/>
  <c r="I280" i="3"/>
  <c r="I276" i="3"/>
  <c r="O276" i="3" s="1"/>
  <c r="O272" i="3"/>
  <c r="I272" i="3"/>
  <c r="I268" i="3"/>
  <c r="O268" i="3" s="1"/>
  <c r="O264" i="3"/>
  <c r="I264" i="3"/>
  <c r="I260" i="3"/>
  <c r="O260" i="3" s="1"/>
  <c r="O256" i="3"/>
  <c r="I256" i="3"/>
  <c r="I252" i="3"/>
  <c r="O252" i="3" s="1"/>
  <c r="O248" i="3"/>
  <c r="I248" i="3"/>
  <c r="I244" i="3"/>
  <c r="O244" i="3" s="1"/>
  <c r="O240" i="3"/>
  <c r="I240" i="3"/>
  <c r="I236" i="3"/>
  <c r="O236" i="3" s="1"/>
  <c r="O232" i="3"/>
  <c r="I232" i="3"/>
  <c r="I228" i="3"/>
  <c r="O228" i="3" s="1"/>
  <c r="O224" i="3"/>
  <c r="I224" i="3"/>
  <c r="I220" i="3"/>
  <c r="O220" i="3" s="1"/>
  <c r="O216" i="3"/>
  <c r="I216" i="3"/>
  <c r="I212" i="3"/>
  <c r="O212" i="3" s="1"/>
  <c r="O208" i="3"/>
  <c r="I208" i="3"/>
  <c r="I204" i="3"/>
  <c r="O204" i="3" s="1"/>
  <c r="O200" i="3"/>
  <c r="I200" i="3"/>
  <c r="I196" i="3"/>
  <c r="O196" i="3" s="1"/>
  <c r="O192" i="3"/>
  <c r="I192" i="3"/>
  <c r="I188" i="3"/>
  <c r="O188" i="3" s="1"/>
  <c r="O184" i="3"/>
  <c r="I184" i="3"/>
  <c r="I180" i="3"/>
  <c r="O180" i="3" s="1"/>
  <c r="O176" i="3"/>
  <c r="I176" i="3"/>
  <c r="I172" i="3"/>
  <c r="O172" i="3" s="1"/>
  <c r="O168" i="3"/>
  <c r="I168" i="3"/>
  <c r="I164" i="3"/>
  <c r="O164" i="3" s="1"/>
  <c r="O160" i="3"/>
  <c r="I160" i="3"/>
  <c r="I156" i="3"/>
  <c r="O156" i="3" s="1"/>
  <c r="O152" i="3"/>
  <c r="I152" i="3"/>
  <c r="I148" i="3"/>
  <c r="O148" i="3" s="1"/>
  <c r="O144" i="3"/>
  <c r="I144" i="3"/>
  <c r="I140" i="3"/>
  <c r="O140" i="3" s="1"/>
  <c r="O136" i="3"/>
  <c r="I136" i="3"/>
  <c r="I132" i="3"/>
  <c r="O132" i="3" s="1"/>
  <c r="O128" i="3"/>
  <c r="I128" i="3"/>
  <c r="I124" i="3"/>
  <c r="O124" i="3" s="1"/>
  <c r="O120" i="3"/>
  <c r="I120" i="3"/>
  <c r="I116" i="3"/>
  <c r="O116" i="3" s="1"/>
  <c r="O112" i="3"/>
  <c r="I112" i="3"/>
  <c r="I108" i="3"/>
  <c r="O108" i="3" s="1"/>
  <c r="O104" i="3"/>
  <c r="I104" i="3"/>
  <c r="I100" i="3"/>
  <c r="O100" i="3" s="1"/>
  <c r="O96" i="3"/>
  <c r="I96" i="3"/>
  <c r="I92" i="3"/>
  <c r="O92" i="3" s="1"/>
  <c r="O88" i="3"/>
  <c r="I88" i="3"/>
  <c r="I84" i="3"/>
  <c r="O84" i="3" s="1"/>
  <c r="O80" i="3"/>
  <c r="I80" i="3"/>
  <c r="I76" i="3"/>
  <c r="O76" i="3" s="1"/>
  <c r="O72" i="3"/>
  <c r="I72" i="3"/>
  <c r="I68" i="3"/>
  <c r="O68" i="3" s="1"/>
  <c r="O64" i="3"/>
  <c r="I64" i="3"/>
  <c r="I60" i="3"/>
  <c r="O60" i="3" s="1"/>
  <c r="O56" i="3"/>
  <c r="I56" i="3"/>
  <c r="I52" i="3"/>
  <c r="O52" i="3" s="1"/>
  <c r="O48" i="3"/>
  <c r="I48" i="3"/>
  <c r="I44" i="3"/>
  <c r="O44" i="3" s="1"/>
  <c r="O40" i="3"/>
  <c r="I40" i="3"/>
  <c r="I36" i="3"/>
  <c r="O36" i="3" s="1"/>
  <c r="O32" i="3"/>
  <c r="I32" i="3"/>
  <c r="I28" i="3"/>
  <c r="O28" i="3" s="1"/>
  <c r="O24" i="3"/>
  <c r="I24" i="3"/>
  <c r="I20" i="3"/>
  <c r="O20" i="3" s="1"/>
  <c r="O16" i="3"/>
  <c r="I16" i="3"/>
  <c r="I12" i="3"/>
  <c r="O494" i="2"/>
  <c r="I494" i="2"/>
  <c r="O490" i="2"/>
  <c r="I490" i="2"/>
  <c r="O486" i="2"/>
  <c r="I486" i="2"/>
  <c r="O482" i="2"/>
  <c r="I482" i="2"/>
  <c r="O478" i="2"/>
  <c r="I478" i="2"/>
  <c r="O474" i="2"/>
  <c r="I474" i="2"/>
  <c r="R473" i="2"/>
  <c r="O473" i="2" s="1"/>
  <c r="Q473" i="2"/>
  <c r="I473" i="2" s="1"/>
  <c r="I469" i="2"/>
  <c r="O469" i="2" s="1"/>
  <c r="O465" i="2"/>
  <c r="I465" i="2"/>
  <c r="I461" i="2"/>
  <c r="O461" i="2" s="1"/>
  <c r="O457" i="2"/>
  <c r="I457" i="2"/>
  <c r="I453" i="2"/>
  <c r="O453" i="2" s="1"/>
  <c r="O449" i="2"/>
  <c r="I449" i="2"/>
  <c r="I445" i="2"/>
  <c r="O445" i="2" s="1"/>
  <c r="O441" i="2"/>
  <c r="I441" i="2"/>
  <c r="I437" i="2"/>
  <c r="O437" i="2" s="1"/>
  <c r="O433" i="2"/>
  <c r="I433" i="2"/>
  <c r="I429" i="2"/>
  <c r="O429" i="2" s="1"/>
  <c r="O425" i="2"/>
  <c r="I425" i="2"/>
  <c r="I421" i="2"/>
  <c r="O421" i="2" s="1"/>
  <c r="O417" i="2"/>
  <c r="I417" i="2"/>
  <c r="I413" i="2"/>
  <c r="O413" i="2" s="1"/>
  <c r="O409" i="2"/>
  <c r="I409" i="2"/>
  <c r="I405" i="2"/>
  <c r="O405" i="2" s="1"/>
  <c r="O401" i="2"/>
  <c r="I401" i="2"/>
  <c r="I397" i="2"/>
  <c r="Q396" i="2" s="1"/>
  <c r="I396" i="2" s="1"/>
  <c r="I3" i="2" s="1"/>
  <c r="C13" i="1" s="1"/>
  <c r="O392" i="2"/>
  <c r="I392" i="2"/>
  <c r="O388" i="2"/>
  <c r="I388" i="2"/>
  <c r="O384" i="2"/>
  <c r="I384" i="2"/>
  <c r="O380" i="2"/>
  <c r="I380" i="2"/>
  <c r="O376" i="2"/>
  <c r="I376" i="2"/>
  <c r="O372" i="2"/>
  <c r="I372" i="2"/>
  <c r="O368" i="2"/>
  <c r="I368" i="2"/>
  <c r="O364" i="2"/>
  <c r="I364" i="2"/>
  <c r="O360" i="2"/>
  <c r="I360" i="2"/>
  <c r="O356" i="2"/>
  <c r="I356" i="2"/>
  <c r="O352" i="2"/>
  <c r="I352" i="2"/>
  <c r="O348" i="2"/>
  <c r="I348" i="2"/>
  <c r="O344" i="2"/>
  <c r="I344" i="2"/>
  <c r="O340" i="2"/>
  <c r="I340" i="2"/>
  <c r="O336" i="2"/>
  <c r="I336" i="2"/>
  <c r="O332" i="2"/>
  <c r="I332" i="2"/>
  <c r="O328" i="2"/>
  <c r="I328" i="2"/>
  <c r="O324" i="2"/>
  <c r="I324" i="2"/>
  <c r="O320" i="2"/>
  <c r="I320" i="2"/>
  <c r="O316" i="2"/>
  <c r="I316" i="2"/>
  <c r="O312" i="2"/>
  <c r="I312" i="2"/>
  <c r="O308" i="2"/>
  <c r="I308" i="2"/>
  <c r="O304" i="2"/>
  <c r="I304" i="2"/>
  <c r="O300" i="2"/>
  <c r="I300" i="2"/>
  <c r="O296" i="2"/>
  <c r="I296" i="2"/>
  <c r="O292" i="2"/>
  <c r="I292" i="2"/>
  <c r="O288" i="2"/>
  <c r="I288" i="2"/>
  <c r="O284" i="2"/>
  <c r="I284" i="2"/>
  <c r="O280" i="2"/>
  <c r="I280" i="2"/>
  <c r="O276" i="2"/>
  <c r="I276" i="2"/>
  <c r="O272" i="2"/>
  <c r="I272" i="2"/>
  <c r="O268" i="2"/>
  <c r="I268" i="2"/>
  <c r="O264" i="2"/>
  <c r="I264" i="2"/>
  <c r="O260" i="2"/>
  <c r="I260" i="2"/>
  <c r="O256" i="2"/>
  <c r="I256" i="2"/>
  <c r="O252" i="2"/>
  <c r="I252" i="2"/>
  <c r="O248" i="2"/>
  <c r="I248" i="2"/>
  <c r="O244" i="2"/>
  <c r="I244" i="2"/>
  <c r="O240" i="2"/>
  <c r="I240" i="2"/>
  <c r="O236" i="2"/>
  <c r="I236" i="2"/>
  <c r="O232" i="2"/>
  <c r="I232" i="2"/>
  <c r="O228" i="2"/>
  <c r="I228" i="2"/>
  <c r="O224" i="2"/>
  <c r="I224" i="2"/>
  <c r="O220" i="2"/>
  <c r="I220" i="2"/>
  <c r="O216" i="2"/>
  <c r="I216" i="2"/>
  <c r="O212" i="2"/>
  <c r="I212" i="2"/>
  <c r="O208" i="2"/>
  <c r="I208" i="2"/>
  <c r="O204" i="2"/>
  <c r="I204" i="2"/>
  <c r="O200" i="2"/>
  <c r="I200" i="2"/>
  <c r="O196" i="2"/>
  <c r="I196" i="2"/>
  <c r="O192" i="2"/>
  <c r="I192" i="2"/>
  <c r="O188" i="2"/>
  <c r="I188" i="2"/>
  <c r="O184" i="2"/>
  <c r="I184" i="2"/>
  <c r="O180" i="2"/>
  <c r="I180" i="2"/>
  <c r="O176" i="2"/>
  <c r="I176" i="2"/>
  <c r="O172" i="2"/>
  <c r="I172" i="2"/>
  <c r="O168" i="2"/>
  <c r="I168" i="2"/>
  <c r="O164" i="2"/>
  <c r="I164" i="2"/>
  <c r="O160" i="2"/>
  <c r="I160" i="2"/>
  <c r="O156" i="2"/>
  <c r="I156" i="2"/>
  <c r="O152" i="2"/>
  <c r="I152" i="2"/>
  <c r="O148" i="2"/>
  <c r="I148" i="2"/>
  <c r="O144" i="2"/>
  <c r="I144" i="2"/>
  <c r="O140" i="2"/>
  <c r="I140" i="2"/>
  <c r="O136" i="2"/>
  <c r="I136" i="2"/>
  <c r="O132" i="2"/>
  <c r="I132" i="2"/>
  <c r="O128" i="2"/>
  <c r="I128" i="2"/>
  <c r="O124" i="2"/>
  <c r="I124" i="2"/>
  <c r="O120" i="2"/>
  <c r="I120" i="2"/>
  <c r="O116" i="2"/>
  <c r="I116" i="2"/>
  <c r="O112" i="2"/>
  <c r="I112" i="2"/>
  <c r="O108" i="2"/>
  <c r="I108" i="2"/>
  <c r="O104" i="2"/>
  <c r="I104" i="2"/>
  <c r="O100" i="2"/>
  <c r="I100" i="2"/>
  <c r="O96" i="2"/>
  <c r="I96" i="2"/>
  <c r="O92" i="2"/>
  <c r="I92" i="2"/>
  <c r="O88" i="2"/>
  <c r="I88" i="2"/>
  <c r="O84" i="2"/>
  <c r="I84" i="2"/>
  <c r="O80" i="2"/>
  <c r="I80" i="2"/>
  <c r="O76" i="2"/>
  <c r="I76" i="2"/>
  <c r="O72" i="2"/>
  <c r="I72" i="2"/>
  <c r="O68" i="2"/>
  <c r="I68" i="2"/>
  <c r="O64" i="2"/>
  <c r="I64" i="2"/>
  <c r="O60" i="2"/>
  <c r="I60" i="2"/>
  <c r="O56" i="2"/>
  <c r="I56" i="2"/>
  <c r="O52" i="2"/>
  <c r="I52" i="2"/>
  <c r="O48" i="2"/>
  <c r="I48" i="2"/>
  <c r="O44" i="2"/>
  <c r="I44" i="2"/>
  <c r="O40" i="2"/>
  <c r="I40" i="2"/>
  <c r="O36" i="2"/>
  <c r="I36" i="2"/>
  <c r="O32" i="2"/>
  <c r="I32" i="2"/>
  <c r="O28" i="2"/>
  <c r="I28" i="2"/>
  <c r="O24" i="2"/>
  <c r="I24" i="2"/>
  <c r="O20" i="2"/>
  <c r="I20" i="2"/>
  <c r="O16" i="2"/>
  <c r="I16" i="2"/>
  <c r="O12" i="2"/>
  <c r="R11" i="2" s="1"/>
  <c r="O11" i="2" s="1"/>
  <c r="I12" i="2"/>
  <c r="Q11" i="2" s="1"/>
  <c r="I11" i="2"/>
  <c r="D35" i="1"/>
  <c r="E35" i="1" s="1"/>
  <c r="C35" i="1"/>
  <c r="C12" i="1" l="1"/>
  <c r="C11" i="1" s="1"/>
  <c r="C17" i="1"/>
  <c r="O16" i="7"/>
  <c r="Q11" i="7"/>
  <c r="I11" i="7" s="1"/>
  <c r="Q11" i="3"/>
  <c r="I11" i="3" s="1"/>
  <c r="I3" i="3" s="1"/>
  <c r="C16" i="1" s="1"/>
  <c r="O525" i="3"/>
  <c r="R524" i="3" s="1"/>
  <c r="O524" i="3" s="1"/>
  <c r="O16" i="10"/>
  <c r="Q11" i="10"/>
  <c r="I11" i="10" s="1"/>
  <c r="O397" i="2"/>
  <c r="R396" i="2" s="1"/>
  <c r="O396" i="2" s="1"/>
  <c r="O2" i="2" s="1"/>
  <c r="D13" i="1" s="1"/>
  <c r="O12" i="3"/>
  <c r="R11" i="3" s="1"/>
  <c r="O11" i="3" s="1"/>
  <c r="O2" i="3" s="1"/>
  <c r="D16" i="1" s="1"/>
  <c r="D15" i="1" s="1"/>
  <c r="Q150" i="5"/>
  <c r="I150" i="5" s="1"/>
  <c r="I3" i="6"/>
  <c r="C24" i="1" s="1"/>
  <c r="E24" i="1" s="1"/>
  <c r="I3" i="5"/>
  <c r="C23" i="1" s="1"/>
  <c r="R116" i="5"/>
  <c r="O116" i="5" s="1"/>
  <c r="O2" i="5" s="1"/>
  <c r="D23" i="1" s="1"/>
  <c r="D22" i="1" s="1"/>
  <c r="O76" i="7"/>
  <c r="Q71" i="7"/>
  <c r="I71" i="7" s="1"/>
  <c r="Q11" i="8"/>
  <c r="I11" i="8" s="1"/>
  <c r="O70" i="9"/>
  <c r="Q65" i="9"/>
  <c r="I65" i="9" s="1"/>
  <c r="R150" i="5"/>
  <c r="O150" i="5" s="1"/>
  <c r="Q139" i="8"/>
  <c r="I139" i="8" s="1"/>
  <c r="O140" i="8"/>
  <c r="R139" i="8" s="1"/>
  <c r="O139" i="8" s="1"/>
  <c r="O189" i="8"/>
  <c r="R188" i="8" s="1"/>
  <c r="O188" i="8" s="1"/>
  <c r="Q188" i="8"/>
  <c r="I188" i="8" s="1"/>
  <c r="R197" i="8"/>
  <c r="O197" i="8" s="1"/>
  <c r="R57" i="10"/>
  <c r="O57" i="10" s="1"/>
  <c r="Q20" i="11"/>
  <c r="I20" i="11" s="1"/>
  <c r="I3" i="11" s="1"/>
  <c r="C34" i="1" s="1"/>
  <c r="O21" i="11"/>
  <c r="R20" i="11" s="1"/>
  <c r="O20" i="11" s="1"/>
  <c r="O12" i="4"/>
  <c r="R11" i="4" s="1"/>
  <c r="O11" i="4" s="1"/>
  <c r="O2" i="4" s="1"/>
  <c r="D18" i="1" s="1"/>
  <c r="D17" i="1" s="1"/>
  <c r="Q116" i="5"/>
  <c r="I116" i="5" s="1"/>
  <c r="Q133" i="5"/>
  <c r="I133" i="5" s="1"/>
  <c r="R71" i="7"/>
  <c r="O71" i="7" s="1"/>
  <c r="Q78" i="9"/>
  <c r="I78" i="9" s="1"/>
  <c r="O83" i="9"/>
  <c r="R78" i="9" s="1"/>
  <c r="O78" i="9" s="1"/>
  <c r="R11" i="10"/>
  <c r="O11" i="10" s="1"/>
  <c r="Q130" i="10"/>
  <c r="I130" i="10" s="1"/>
  <c r="O131" i="10"/>
  <c r="R130" i="10" s="1"/>
  <c r="O130" i="10" s="1"/>
  <c r="O20" i="9"/>
  <c r="R11" i="9" s="1"/>
  <c r="O11" i="9" s="1"/>
  <c r="Q11" i="9"/>
  <c r="I11" i="9" s="1"/>
  <c r="O113" i="9"/>
  <c r="R112" i="9" s="1"/>
  <c r="O112" i="9" s="1"/>
  <c r="Q112" i="9"/>
  <c r="I112" i="9" s="1"/>
  <c r="Q57" i="10"/>
  <c r="I57" i="10" s="1"/>
  <c r="R11" i="8"/>
  <c r="O11" i="8" s="1"/>
  <c r="R77" i="8"/>
  <c r="O77" i="8" s="1"/>
  <c r="R91" i="9"/>
  <c r="O91" i="9" s="1"/>
  <c r="O35" i="10"/>
  <c r="R34" i="10" s="1"/>
  <c r="O34" i="10" s="1"/>
  <c r="Q34" i="10"/>
  <c r="I34" i="10" s="1"/>
  <c r="R11" i="7"/>
  <c r="O11" i="7" s="1"/>
  <c r="R45" i="7"/>
  <c r="O45" i="7" s="1"/>
  <c r="R62" i="7"/>
  <c r="O62" i="7" s="1"/>
  <c r="Q93" i="7"/>
  <c r="I93" i="7" s="1"/>
  <c r="O94" i="7"/>
  <c r="R93" i="7" s="1"/>
  <c r="O93" i="7" s="1"/>
  <c r="Q68" i="8"/>
  <c r="I68" i="8" s="1"/>
  <c r="Q130" i="8"/>
  <c r="I130" i="8" s="1"/>
  <c r="O131" i="8"/>
  <c r="R130" i="8" s="1"/>
  <c r="O130" i="8" s="1"/>
  <c r="R65" i="9"/>
  <c r="O65" i="9" s="1"/>
  <c r="R11" i="11"/>
  <c r="O11" i="11" s="1"/>
  <c r="Q139" i="10"/>
  <c r="I139" i="10" s="1"/>
  <c r="R9" i="13"/>
  <c r="O9" i="13" s="1"/>
  <c r="O2" i="13" s="1"/>
  <c r="D37" i="1" s="1"/>
  <c r="D36" i="1" s="1"/>
  <c r="Q22" i="13"/>
  <c r="I22" i="13" s="1"/>
  <c r="I3" i="13" s="1"/>
  <c r="C37" i="1" s="1"/>
  <c r="O23" i="13"/>
  <c r="R22" i="13" s="1"/>
  <c r="O22" i="13" s="1"/>
  <c r="Q8" i="14"/>
  <c r="I8" i="14" s="1"/>
  <c r="I3" i="14" s="1"/>
  <c r="C38" i="1" s="1"/>
  <c r="O9" i="14"/>
  <c r="R8" i="14" s="1"/>
  <c r="O8" i="14" s="1"/>
  <c r="O2" i="14" s="1"/>
  <c r="D38" i="1" s="1"/>
  <c r="O140" i="10"/>
  <c r="R139" i="10" s="1"/>
  <c r="O139" i="10" s="1"/>
  <c r="E34" i="1" l="1"/>
  <c r="E33" i="1" s="1"/>
  <c r="E32" i="1" s="1"/>
  <c r="C33" i="1"/>
  <c r="C32" i="1" s="1"/>
  <c r="D12" i="1"/>
  <c r="D11" i="1" s="1"/>
  <c r="E13" i="1"/>
  <c r="E12" i="1" s="1"/>
  <c r="E11" i="1" s="1"/>
  <c r="E37" i="1"/>
  <c r="E36" i="1" s="1"/>
  <c r="C36" i="1"/>
  <c r="O2" i="7"/>
  <c r="D25" i="1" s="1"/>
  <c r="D21" i="1" s="1"/>
  <c r="D14" i="1"/>
  <c r="C10" i="1"/>
  <c r="O2" i="8"/>
  <c r="D27" i="1" s="1"/>
  <c r="I3" i="9"/>
  <c r="C28" i="1" s="1"/>
  <c r="I3" i="8"/>
  <c r="C27" i="1" s="1"/>
  <c r="C22" i="1"/>
  <c r="C21" i="1" s="1"/>
  <c r="E23" i="1"/>
  <c r="E22" i="1" s="1"/>
  <c r="C15" i="1"/>
  <c r="C14" i="1" s="1"/>
  <c r="E16" i="1"/>
  <c r="E15" i="1" s="1"/>
  <c r="E18" i="1"/>
  <c r="E17" i="1" s="1"/>
  <c r="E38" i="1"/>
  <c r="O2" i="9"/>
  <c r="D28" i="1" s="1"/>
  <c r="O2" i="10"/>
  <c r="D31" i="1" s="1"/>
  <c r="D30" i="1" s="1"/>
  <c r="D29" i="1" s="1"/>
  <c r="I3" i="10"/>
  <c r="C31" i="1" s="1"/>
  <c r="I3" i="7"/>
  <c r="C25" i="1" s="1"/>
  <c r="O2" i="11"/>
  <c r="D34" i="1" s="1"/>
  <c r="D33" i="1" s="1"/>
  <c r="D32" i="1" s="1"/>
  <c r="E31" i="1" l="1"/>
  <c r="E30" i="1" s="1"/>
  <c r="E29" i="1" s="1"/>
  <c r="C30" i="1"/>
  <c r="C29" i="1" s="1"/>
  <c r="E14" i="1"/>
  <c r="E10" i="1" s="1"/>
  <c r="E27" i="1"/>
  <c r="C26" i="1"/>
  <c r="C20" i="1" s="1"/>
  <c r="C19" i="1" s="1"/>
  <c r="C6" i="1" s="1"/>
  <c r="E28" i="1"/>
  <c r="D10" i="1"/>
  <c r="E25" i="1"/>
  <c r="E21" i="1"/>
  <c r="D26" i="1"/>
  <c r="D20" i="1" s="1"/>
  <c r="D19" i="1" s="1"/>
  <c r="E20" i="1" l="1"/>
  <c r="E19" i="1" s="1"/>
  <c r="C7" i="1" s="1"/>
  <c r="E26" i="1"/>
</calcChain>
</file>

<file path=xl/sharedStrings.xml><?xml version="1.0" encoding="utf-8"?>
<sst xmlns="http://schemas.openxmlformats.org/spreadsheetml/2006/main" count="7671" uniqueCount="1634">
  <si>
    <t>Firma: MORAVIA CONSULT Olomouc a.s.</t>
  </si>
  <si>
    <t>Rekapitulace ceny</t>
  </si>
  <si>
    <t>Stavba: 20-085-232-SR - Rekonstrukce a doplnění závor P7791 v km 11,891 trati Krnov (mimo) – Glucholazy (PKP) (mimo)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</si>
  <si>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</si>
  <si>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</si>
  <si>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</si>
  <si>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</si>
  <si>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</si>
  <si>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</si>
  <si>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</si>
  <si>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</si>
  <si>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</si>
  <si>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</si>
  <si>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</si>
  <si>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</si>
  <si>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20-085-232-SR</t>
  </si>
  <si>
    <t>Rekonstrukce a doplnění závor P7791 v km 11,891 trati Krnov (mimo) – Glucholazy (PKP) (mimo)</t>
  </si>
  <si>
    <t>O</t>
  </si>
  <si>
    <t>Objekt:</t>
  </si>
  <si>
    <t>D.1</t>
  </si>
  <si>
    <t>Technologická část</t>
  </si>
  <si>
    <t>O1</t>
  </si>
  <si>
    <t>D.1.1</t>
  </si>
  <si>
    <t>ZABEZPEČOVACÍ ZAŘÍZENÍ</t>
  </si>
  <si>
    <t>O2</t>
  </si>
  <si>
    <t>D.1.1.3</t>
  </si>
  <si>
    <t>Přejezdové a zabezpečovací zařízení (PZS)</t>
  </si>
  <si>
    <t>O3</t>
  </si>
  <si>
    <t>Rozpočet:</t>
  </si>
  <si>
    <t>0,00</t>
  </si>
  <si>
    <t>15,00</t>
  </si>
  <si>
    <t>21,00</t>
  </si>
  <si>
    <t>3</t>
  </si>
  <si>
    <t>2</t>
  </si>
  <si>
    <t>PS 01-01-31</t>
  </si>
  <si>
    <t>PZS v km 11,891 (P7791)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</si>
  <si>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</si>
  <si>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</si>
  <si>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</si>
  <si>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</si>
  <si>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</si>
  <si>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</si>
  <si>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</si>
  <si>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</si>
  <si>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</si>
  <si>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</si>
  <si>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</si>
  <si>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</si>
  <si>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</si>
  <si>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</si>
  <si>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</si>
  <si>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</si>
  <si>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</si>
  <si>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</si>
  <si>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</si>
  <si>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D.1.1</t>
  </si>
  <si>
    <t xml:space="preserve">    D.1.1.3</t>
  </si>
  <si>
    <t xml:space="preserve">      PS 01-01-31</t>
  </si>
  <si>
    <t>SD</t>
  </si>
  <si>
    <t>Montáž zabezpečovací a sdělovací techniky</t>
  </si>
  <si>
    <t>P</t>
  </si>
  <si>
    <t>02943</t>
  </si>
  <si>
    <t>OSTATNÍ POŽADAVKY - VYPRACOVÁNÍ RDS</t>
  </si>
  <si>
    <t>kpl</t>
  </si>
  <si>
    <t>2022_OTSKP</t>
  </si>
  <si>
    <t>PP</t>
  </si>
  <si>
    <t/>
  </si>
  <si>
    <t>VV</t>
  </si>
  <si>
    <t>TS</t>
  </si>
  <si>
    <t>zahrnuje veškeré náklady spojené s objednatelem požadovanými pracemi</t>
  </si>
  <si>
    <t>29111</t>
  </si>
  <si>
    <t>OSTATNÍ POŽADAVKY - GEODETICKÉ ZAMĚŘENÍ - DÉLKOVÉ</t>
  </si>
  <si>
    <t>HM</t>
  </si>
  <si>
    <t>Technická specifikace položky odpovídá příslušné cenové soustavě.</t>
  </si>
  <si>
    <t>701005</t>
  </si>
  <si>
    <t>VYHLEDÁVACÍ MARKER ZEMNÍ S MOŽNOSTÍ ZÁPISU</t>
  </si>
  <si>
    <t>kus</t>
  </si>
  <si>
    <t>1. Položka obsahuje: 
 – veškeré práce a materiál obsažený v názvu položky 
2. Položka neobsahuje: 
 X 
3. Způsob měření: 
Udává se počet kusů kompletní konstrukce nebo práce.</t>
  </si>
  <si>
    <t>703752</t>
  </si>
  <si>
    <t>PROTIPOŽÁRNÍ UCPÁVKA STĚNOU/STROPEM, TL DO 50CM,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</si>
  <si>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</si>
  <si>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</si>
  <si>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741731</t>
  </si>
  <si>
    <t>DVEŘNÍ KONTAKT</t>
  </si>
  <si>
    <t>1. Položka obsahuje: 
 – zapojení a nastavení přístroje 
2. Položka neobsahuje: 
 X 
3. Způsob měření: 
Udává se počet kusů kompletní konstrukce nebo práce.</t>
  </si>
  <si>
    <t>741911</t>
  </si>
  <si>
    <t>UZEMŇOVACÍ VODIČ V ZEMI FEZN DO 120 MM2</t>
  </si>
  <si>
    <t>m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</si>
  <si>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</si>
  <si>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</t>
  </si>
  <si>
    <t>741C02</t>
  </si>
  <si>
    <t>UZEMŇOVACÍ SVORKA</t>
  </si>
  <si>
    <t>1. Položka obsahuje: 
 – veškeré příslušenství 
2. Položka neobsahuje: 
 X 
3. Způsob měření: 
Udává se počet kusů kompletní konstrukce nebo práce.</t>
  </si>
  <si>
    <t>8</t>
  </si>
  <si>
    <t>741C07</t>
  </si>
  <si>
    <t>VYVEDENÍ UZEMŇOVACÍCH VODIČŮ NA POVRCH/KONSTRUKCI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</si>
  <si>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</si>
  <si>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742G11</t>
  </si>
  <si>
    <t>KABEL NN DVOU- A TŘÍŽÍLOVÝ CU S PLASTOVOU IZOLACÍ DO 2,5 MM2</t>
  </si>
  <si>
    <t>v.č.801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</si>
  <si>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</si>
  <si>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</si>
  <si>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</si>
  <si>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</si>
  <si>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</si>
  <si>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</si>
  <si>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12</t>
  </si>
  <si>
    <t>742L12</t>
  </si>
  <si>
    <t>UKONČENÍ DVOU AŽ PĚTIŽÍLOVÉHO KABELU V ROZVADĚČI NEBO NA PŘÍSTROJI OD 4 DO 16 MM2</t>
  </si>
  <si>
    <t>13</t>
  </si>
  <si>
    <t>744231</t>
  </si>
  <si>
    <t>KABELOVÁ SKŘÍŇ VENKOVNÍ SPOLEČNÁ PŘÍSTROJOVÁ PRO PŘEJEZDY</t>
  </si>
  <si>
    <t>1. Položka obsahuje: 
 – přípravu podkladu pro osazení vč. upevňovacího materiálu 
 – typová plastová pilířová lakovaná dle schválených technických podmínek, prázdná pro montáž výstroje elektro, telefonu a nouzových tlačítek včetně přívodky pro DA a příslušenství, veškerý podružný a pomocný materiál 
 – provedení zkoušek, dodání předepsaných zkoušek, revizí a atestů 
2. Položka neobsahuje: 
 X 
3. Způsob měření: 
Udává se počet kusů kompletní konstrukce nebo práce.</t>
  </si>
  <si>
    <t>14</t>
  </si>
  <si>
    <t>744B31</t>
  </si>
  <si>
    <t>PÁČKOVÝ VYPÍNAČ TŘÍPÓLOVÝ (10 KA) DO 32 A</t>
  </si>
  <si>
    <t>1. Položka obsahuje: 
 – veškerý spojovací materiál vč. připojovacího vedení 
 – technický popis viz. projektová dokumentace 
2. Položka neobsahuje: 
 X 
3. Způsob měření: 
Udává se počet kusů kompletní konstrukce nebo práce.</t>
  </si>
  <si>
    <t>15</t>
  </si>
  <si>
    <t>744C01</t>
  </si>
  <si>
    <t>POMOCNÝ SPÍNAČ K MODULÁRNÍMU PŘÍSTROJI DO 125 A</t>
  </si>
  <si>
    <t>16</t>
  </si>
  <si>
    <t>744C02</t>
  </si>
  <si>
    <t>NAPĚŤOVÁ SPOUŠŤ K MODULÁRNÍMU PŘÍSTROJI DO 125 A</t>
  </si>
  <si>
    <t>17</t>
  </si>
  <si>
    <t>744M31</t>
  </si>
  <si>
    <t>OVLADAČ NOUZOVÉHO VYPNUTÍ KOMPLETNÍ (STOP TLAČÍTKO) DO 10 A</t>
  </si>
  <si>
    <t>18</t>
  </si>
  <si>
    <t>744Q12</t>
  </si>
  <si>
    <t>SVODIČ PŘEPĚTÍ TYP 1 (TŘÍDA B) 3-4 PÓLOVÝ</t>
  </si>
  <si>
    <t>19</t>
  </si>
  <si>
    <t>744R12</t>
  </si>
  <si>
    <t>SVORKA OD 4 DO 16 MM2</t>
  </si>
  <si>
    <t>1. Položka obsahuje: 
 – veškeré příslušenství 
 – technický popis viz. projektová dokumentace 
2. Položka neobsahuje: 
 X 
3. Způsob měření: 
Udává se počet kusů kompletní konstrukce nebo práce.</t>
  </si>
  <si>
    <t>20</t>
  </si>
  <si>
    <t>747301</t>
  </si>
  <si>
    <t>PROVEDENÍ PROHLÍDKY A ZKOUŠKY PRÁVNICKOU OSOBOU, VYDÁNÍ PRŮKAZU ZPŮSOBILOSTI</t>
  </si>
  <si>
    <t>1. Položka obsahuje: 
 – cenu za vyhotovení dokladu právnickou osobou o silnoproudých zařízeních a vydání průkazu způsobilosti 
2. Položka neobsahuje: 
 X 
3. Způsob měření: 
Udává se počet kusů kompletní konstrukce nebo práce.</t>
  </si>
  <si>
    <t>21</t>
  </si>
  <si>
    <t>747413</t>
  </si>
  <si>
    <t>MĚŘENÍ ZEMNÍCH ODPORŮ - ZEMNICÍ SÍTĚ DÉLKY PÁSKU DO 100 M</t>
  </si>
  <si>
    <t>1. Položka obsahuje: 
 – cenu za měření dle příslušných norem a předpisů, včetně vystavení protokolu 
2. Položka neobsahuje: 
 X 
3. Způsob měření: 
Udává se počet kusů kompletní konstrukce nebo práce.</t>
  </si>
  <si>
    <t>22</t>
  </si>
  <si>
    <t>747701</t>
  </si>
  <si>
    <t>DOKONČOVACÍ MONTÁŽNÍ PRÁCE NA ELEKTRICKÉM ZAŘÍZENÍ</t>
  </si>
  <si>
    <t>HOD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</si>
  <si>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</si>
  <si>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23</t>
  </si>
  <si>
    <t>747702</t>
  </si>
  <si>
    <t>ÚPRAVA ZAPOJENÍ STÁVAJÍCÍCH KABELOVÝCH SKŘÍNÍ/ROZVADĚČŮ</t>
  </si>
  <si>
    <t>1. Položka obsahuje: 
 – cenu za veškeré náklady na provedení provizorních úprav zapojení stávajících kabelových skříní / rozvaděčů v průběhu výstavy ( pro montáž nových i provizorních kabelů, drobné úpravy výstroje apod. ) 
2. Položka neobsahuje: 
 X 
3. Způsob měření: 
Udává se čas v hodinách.</t>
  </si>
  <si>
    <t>24</t>
  </si>
  <si>
    <t>747706</t>
  </si>
  <si>
    <t>ZJIŠŤOVÁNÍ STÁVAJÍCÍHO STAVU ROZVODŮ NN</t>
  </si>
  <si>
    <t>1. Položka obsahuje: 
 – cenu za prozkoumání stávajích rozvodů nn, přiřazení vývodových kabelů v rozvaděči nn k jejich zařízení a identifikaci způsobu napájení 
2. Položka neobsahuje: 
 X 
3. Způsob měření: 
Udává se čas v hodinách.</t>
  </si>
  <si>
    <t>25</t>
  </si>
  <si>
    <t>748137</t>
  </si>
  <si>
    <t>HASICÍ PŘÍSTROJ S CO 2- 6 KG</t>
  </si>
  <si>
    <t>1. Položka obsahuje: 
 – veškeré příslušenství pro montáž 
2. Položka neobsahuje: 
 X 
3. Způsob měření: 
Udává se počet kusů kompletní konstrukce nebo práce.</t>
  </si>
  <si>
    <t>26</t>
  </si>
  <si>
    <t>75A131</t>
  </si>
  <si>
    <t>KABEL METALICKÝ DVOUPLÁŠŤOVÝ DO 12 PÁRŮ - DODÁVKA</t>
  </si>
  <si>
    <t>KMPÁR</t>
  </si>
  <si>
    <t>1. Položka obsahuje: 
 – dodání kabelů podle typu od výrobců včetně mimostaveništní dopravy 
2. Položka neobsahuje: 
 X 
3. Způsob měření: 
Měří se n-násobky páru vodičů na kilometr.</t>
  </si>
  <si>
    <t>27</t>
  </si>
  <si>
    <t>75A141</t>
  </si>
  <si>
    <t>KABEL METALICKÝ DVOUPLÁŠŤOVÝ PŘES 12 PÁRŮ - DODÁVKA</t>
  </si>
  <si>
    <t>v.č.1001</t>
  </si>
  <si>
    <t>28</t>
  </si>
  <si>
    <t>75A217</t>
  </si>
  <si>
    <t>ZATAŽENÍ A SPOJKOVÁNÍ KABELŮ DO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</si>
  <si>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
 – dodávka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</si>
  <si>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29</t>
  </si>
  <si>
    <t>75A218</t>
  </si>
  <si>
    <t>ZATAŽENÍ A SPOJKOVÁNÍ KABELŮ DO 12 PÁRŮ - DEMONTÁŽ</t>
  </si>
  <si>
    <t>1. Položka obsahuje: 
 – demontáž kabelu, plastové spojky v počtu 3 kusy na 1 km kabelu, štítku průběhu v počtu 2 ks na 1 km kabelu, označovacího štítku kabelové spojky a kabelové formy 
 – veškeré potřebné mechanizmy, jejich obsluhu a přesun hmot. 
 – naložení vybouraného materiálu na dopravní prostředek 
 – odvoz vybouraného materiálu do skladu nebo na likvidaci 
2. Položka neobsahuje: 
 – poplatek za likvidaci odpadů (nacení se dle SSD 0) 
3. Způsob měření: 
Měří se n-násobky páru vodičů na kilometr.</t>
  </si>
  <si>
    <t>30</t>
  </si>
  <si>
    <t>75A227</t>
  </si>
  <si>
    <t>ZATAŽENÍ A SPOJKOVÁNÍ KABELŮ PŘES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</si>
  <si>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 
 – montáž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</si>
  <si>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31</t>
  </si>
  <si>
    <t>75A410</t>
  </si>
  <si>
    <t>OZNAČENÍ KABELŮ ZNAČKOVACÍ KABELOVÝM ŠTÍTKEM</t>
  </si>
  <si>
    <t>1. Položka obsahuje: 
 – zhotovení kabelového štítku, vyražení znaku kabelu, ovinutí štítku páskou PVC, připevnění objímky na kabel 
 – výrobu štítků, použití mechanizmu, dopravu k místnímu použití, mzdy 
2. Položka neobsahuje: 
 X 
3. Způsob měření: 
Udává se počet kusů kompletní konstrukce nebo práce.</t>
  </si>
  <si>
    <t>32</t>
  </si>
  <si>
    <t>75A420</t>
  </si>
  <si>
    <t>OZNAČENÍ KABELŮ ZNAČKOVACÍ KABELOVOU OBJÍMKOU</t>
  </si>
  <si>
    <t>1. Položka obsahuje: 
 – zhotovení objímky značkovací na průměr kabelu, vyražení znaku na objímku, připevnění objímky na kabel 
 – výrobu objímek, použití mechanizmů, dopravu k místu použití, mzdy 
2. Položka neobsahuje: 
 X 
3. Způsob měření: 
Udává se počet kusů kompletní konstrukce nebo práce.</t>
  </si>
  <si>
    <t>33</t>
  </si>
  <si>
    <t>75B111</t>
  </si>
  <si>
    <t>VNITŘNÍ KABELOVÉ ROZVODY DO 20 KABELŮ - DODÁVKA</t>
  </si>
  <si>
    <t>1. Položka obsahuje: 
 – dodávka kabelů vč. eventuálních konektorů a potřebného pomocného materiálu a jeho dopravy na místo určení 
 – kabely včetně pomocného materiálu 
 – dopravu do místa určení 
2. Položka neobsahuje: 
 X 
3. Způsob měření: 
Měří se v metrech délkových kabelových žlabů nebo jiné kabelové konstrukce.</t>
  </si>
  <si>
    <t>34</t>
  </si>
  <si>
    <t>75B117</t>
  </si>
  <si>
    <t>VNITŘNÍ KABELOVÉ ROZVODY DO 20 KABELŮ - MONTÁŽ</t>
  </si>
  <si>
    <t>1. Položka obsahuje: 
 – položení kabelu do rozvodného žlabu, vyformování, vyvázání vč. zapojení na stojany nebo skříně 
 – montáž vnitřních kabelových rozvodů obsahuje všechny pomocné a doplňující práce a součásti, případné použití mechanizmů 
2. Položka neobsahuje: 
 X 
3. Způsob měření: 
Měří se v metrech délkových kabelových žlabů nebo jiné kabelové konstrukce.</t>
  </si>
  <si>
    <t>35</t>
  </si>
  <si>
    <t>75B229</t>
  </si>
  <si>
    <t>SERVISNÍ A DIAGNOSTICKÉ PRACOVIŠTĚ,  TECHNOLOGIE - ÚPRAVA</t>
  </si>
  <si>
    <t>1. Položka obsahuje: 
 – demontáž a montáž výpočetní techniky, včetně propojovacích vedení a monitorů a dodávky potřebného materiálu 
 – demontáž a montáž vybavení pro servisní pracoviště diagnostiky se všemi pomocnými a doplňujícími pracemi a součástmi, případné použití mechanizmů, včetně dopravy z místa demontáže do skladu 
- úpravu programového vybavení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</si>
  <si>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36</t>
  </si>
  <si>
    <t>75B471</t>
  </si>
  <si>
    <t>KABELOVÝ ROŠT VODOROVNÝ - DODÁVKA</t>
  </si>
  <si>
    <t>1. Položka obsahuje: 
 – dodání kompletního vnitřního zařízení podle typu určeného položkou včetně potřebného pomocného materiálu a jeho dopravy na místo určení 
 – pořízení příslušného roštu vodorovného ocelového včetně pomocného materiálu a jeho dopravu do místa určení 
2. Položka neobsahuje: 
 X 
3. Způsob měření: 
Udává se počet kusů kompletní konstrukce nebo práce.</t>
  </si>
  <si>
    <t>37</t>
  </si>
  <si>
    <t>75B477</t>
  </si>
  <si>
    <t>KABELOVÝ ROŠT VODOROVNÝ - MONTÁŽ</t>
  </si>
  <si>
    <t>1. Položka obsahuje: 
 – sestavení kabelového roštu vodorovného ocelového na místě určení 
 – montáž dodaného zařízení se všemi pomocnými a doplňujícími pracemi a součástmi, případné použití mechanizmů 
2. Položka neobsahuje: 
 X 
3. Způsob měření: 
Udává se počet kusů kompletní konstrukce nebo práce.</t>
  </si>
  <si>
    <t>38</t>
  </si>
  <si>
    <t>75B481</t>
  </si>
  <si>
    <t>KABELOVÝ ROŠT SVISLÝ - DODÁVKA</t>
  </si>
  <si>
    <t>1. Položka obsahuje: 
 – dodání kompletního vnitřního zařízení podle typu určeného položkou včetně potřebného pomocného materiálu a jeho dopravy na místo určení 
 – pořízení příslušného kabelového roštu svislého ocelového včetně pomocného materiálu a jeho dopravu do místa určení 
2. Položka neobsahuje: 
 X 
3. Způsob měření: 
Udává se počet kusů kompletní konstrukce nebo práce.</t>
  </si>
  <si>
    <t>39</t>
  </si>
  <si>
    <t>75B487</t>
  </si>
  <si>
    <t>KABELOVÝ ROŠT SVISLÝ - MONTÁŽ</t>
  </si>
  <si>
    <t>1. Položka obsahuje: 
 – sestavení kabelového roštu svislého ocelového na místě určení 
 – montáž dodaného zařízení se všemi pomocnými a doplňujícími pracemi a součástmi, případné použití mechanizmů 
2. Položka neobsahuje: 
 X 
3. Způsob měření: 
Udává se počet kusů kompletní konstrukce nebo práce.</t>
  </si>
  <si>
    <t>40</t>
  </si>
  <si>
    <t>75B541</t>
  </si>
  <si>
    <t>SKŘÍŇ (STOJAN) VOLNÉ VAZBY - DODÁVKA</t>
  </si>
  <si>
    <t>1. Položka obsahuje: 
 – dodání kompletního vnitřního zařízení podle typu určeného položkou včetně přepěťových ochran, potřebného pomocného materiálu a jeho dopravy na místo určení 
 – pořízení příslušné skříně (stojanu) volné vazby vystrojené včetně pomocného materiálu a její dopravu do místa určení 
2. Položka neobsahuje: 
 X 
3. Způsob měření: 
Udává se počet kusů kompletní konstrukce nebo práce.</t>
  </si>
  <si>
    <t>41</t>
  </si>
  <si>
    <t>75B547</t>
  </si>
  <si>
    <t>SKŘÍŇ (STOJAN) VOLNÉ VAZBY - MONTÁŽ</t>
  </si>
  <si>
    <t>1. Položka obsahuje: 
 – usazení skříně (stojanu) volné vazby vystrojené na místě určení, osazení vnitřních prvků skříně 
 – montáž dodaného zařízení se všemi pomocnými a doplňujícími pracemi a součástmi, případné použití mechanizmů 
2. Položka neobsahuje: 
 X 
3. Způsob měření: 
Udává se počet kusů kompletní konstrukce nebo práce.</t>
  </si>
  <si>
    <t>42</t>
  </si>
  <si>
    <t>75B569</t>
  </si>
  <si>
    <t>ÚPRAVA RELÉOVÝCH, NAPÁJECÍCH NEBO KABELOVÝCH STOJANŮ NEBO SKŘÍNÍ</t>
  </si>
  <si>
    <t>1. Položka obsahuje: 
 – demontáž a montáž úprav reléových napájecích nebo kabelových stojanů, odpojení 
 – demontáž a montáž zařízení se všemi pomocnými a doplňujícími pracemi a součástmi a potřebným materiálem, případné použití mechanizmů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</si>
  <si>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43</t>
  </si>
  <si>
    <t>75B671</t>
  </si>
  <si>
    <t>ODDĚLOVACÍ TRANSFORMÁTOR - DODÁVKA</t>
  </si>
  <si>
    <t>1. Položka obsahuje: 
 – dodání kompletního oddělovacího transformátoru (2 až 5 KVA) a dalšího potřebného pomocného materiálu a jeho dopravy na místo určení 
 – pořízení kompletního zařízení podle položky, na dopravu do místa určení 
2. Položka neobsahuje: 
 X 
3. Způsob měření: 
Udává se počet kusů kompletní konstrukce nebo práce.</t>
  </si>
  <si>
    <t>44</t>
  </si>
  <si>
    <t>75B677</t>
  </si>
  <si>
    <t>ODDĚLOVACÍ TRANSFORMÁTOR - MONTÁŽ</t>
  </si>
  <si>
    <t>1. Položka obsahuje: 
 – montáž oddělovacího transformátoru na místo určení, jeho připojení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</si>
  <si>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45</t>
  </si>
  <si>
    <t>75B678</t>
  </si>
  <si>
    <t>ODDĚLOVACÍ TRANSFORMÁTOR - DEMONTÁŽ</t>
  </si>
  <si>
    <t>1. Položka obsahuje: 
 – demontáž oddělovacího transformátoru, odpojení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</si>
  <si>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46</t>
  </si>
  <si>
    <t>75B6A1</t>
  </si>
  <si>
    <t>USMĚRŇOVAČ 24 V/50 A - DODÁVKA</t>
  </si>
  <si>
    <t>v.č. 901</t>
  </si>
  <si>
    <t>1. Položka obsahuje: 
 – dodání kompletního usměrňovače podle typu včetně potřebného pomocného materiálu a jeho dopravy na místo určení 
 – pořízení příslušného usměrňovače, na dopravu do místa určení 
2. Položka neobsahuje: 
 X 
3. Způsob měření: 
Udává se počet kusů kompletní konstrukce nebo práce.</t>
  </si>
  <si>
    <t>47</t>
  </si>
  <si>
    <t>75B6G7</t>
  </si>
  <si>
    <t>USMĚRŇOVAČ - MONTÁŽ</t>
  </si>
  <si>
    <t>1. Položka obsahuje: 
 – montáž usměrňovače na místo určení, jeho připojení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</si>
  <si>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48</t>
  </si>
  <si>
    <t>75B6G8</t>
  </si>
  <si>
    <t>USMĚRŇOVAČ - DEMONTÁŽ</t>
  </si>
  <si>
    <t>1. Položka obsahuje: 
 – demontáž usměrňovače, odpojení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</si>
  <si>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49</t>
  </si>
  <si>
    <t>75B6M1</t>
  </si>
  <si>
    <t>BEZÚDRŽBOVÁ BATERIE 24 V/250 AH - DODÁVKA</t>
  </si>
  <si>
    <t>1. Položka obsahuje: 
 – dodání kompletní baterie podle typu včetně potřebného pomocného materiálu a jeho dopravy na místo určení 
 – pořízení příslušné baterie včetně pomocného materiálu, na dopravu do místa určení 
2. Položka neobsahuje: 
 X 
3. Způsob měření: 
Udává se počet kusů kompletní konstrukce nebo práce.</t>
  </si>
  <si>
    <t>50</t>
  </si>
  <si>
    <t>75B6T7</t>
  </si>
  <si>
    <t>BATERIE - MONTÁŽ</t>
  </si>
  <si>
    <t>1. Položka obsahuje: 
 – montáž baterie na místo určení, její připojení, dobití na plnou kapacitu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</si>
  <si>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51</t>
  </si>
  <si>
    <t>75B6T8</t>
  </si>
  <si>
    <t>BATERIE - DEMONTÁŽ</t>
  </si>
  <si>
    <t>1. Položka obsahuje: 
 – demontáž baterie, odpojení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</si>
  <si>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52</t>
  </si>
  <si>
    <t>75B742</t>
  </si>
  <si>
    <t>OCHRANNÁ OPATŘENÍ  PROTI ATMOSFÉRICKÝM VLIVŮM - JEDNOKOLEJNÁ TRAŤ BEZ TRAKCÍ</t>
  </si>
  <si>
    <t>KM</t>
  </si>
  <si>
    <t>v.č. 401</t>
  </si>
  <si>
    <t>1. Položka obsahuje: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
 – montáž dodaného zařízení se všemi pomocnými a doplňujícími pracemi a součástmi, případné použití mechanizmů 
2. Položka neobsahuje: 
 X 
3. Způsob měření: 
Udává se délka v km chráněné trati.</t>
  </si>
  <si>
    <t>53</t>
  </si>
  <si>
    <t>75B871</t>
  </si>
  <si>
    <t>ZAŘÍZENÍ BEZPEČNÉ KOMUNIKACE MEZI ZABEZPEČOVACÍMI ZAŘÍZENÍMI (32 PERIFERIÍ) - DODÁVKA</t>
  </si>
  <si>
    <t>(Položku se doporučuje používat jen při rekonstrukcích.) 
1. Položka obsahuje: 
 – dodání kompletního zařízení bezpečné komunikace mezi zabezpečovacími zařízeními podle typu určeného položkou včetně potřebného pomocného materiálu a jeho dopravy na místo určení 
 – pořízení příslušného zařízení včetně pomocného materiálu a jeho dopravu do místa určení 
 – dodávka základního SW a jeho dopravu do místa určení 
2. Položka neobsahuje: 
 X 
3. Způsob měření: 
Udává se počet kusů kompletní konstrukce nebo práce.</t>
  </si>
  <si>
    <t>54</t>
  </si>
  <si>
    <t>75B877</t>
  </si>
  <si>
    <t>ZAŘÍZENÍ BEZPEČNÉ KOMUNIKACE MEZI ZABEZPEČOVACÍMI ZAŘÍZENÍMI (32 PERIFERIÍ) - MONTÁŽ</t>
  </si>
  <si>
    <t>1. Položka obsahuje: 
 – usazení zařízení bezpečné komunikace mezi zabezpečovacími zařízeními na místě určení, zapojení 
 – montáž dodaného zařízení se všemi pomocnými a doplňujícími pracemi a součástmi, případné použití mechanizmů 
 – instalace individuálního SW 
2. Položka neobsahuje: 
 X 
3. Způsob měření: 
Udává se počet kusů kompletní konstrukce nebo práce.</t>
  </si>
  <si>
    <t>55</t>
  </si>
  <si>
    <t>75B939</t>
  </si>
  <si>
    <t>INDIVIDUÁLNÍ SW ELEKTRONICKÉHO STAVĚDLA S RELÉOVÝM ROZHRANÍM - ÚPRAVA</t>
  </si>
  <si>
    <t>V.J.</t>
  </si>
  <si>
    <t>1. Položka obsahuje: 
 – úprava a instalace individuálního SW elektronického stavědla podle specifikace místa použití 
 –úprava a instalaci příslušného programového vybavení 
2. Položka neobsahuje: 
 X 
3. Způsob měření: 
Měří se ve výhybkových jednotkách, tj. udává se libovolná metráž kabelů a libovolná kusovitost příslušenství vztažená na jednu výhybkovou jednotku.</t>
  </si>
  <si>
    <t>56</t>
  </si>
  <si>
    <t>75B951</t>
  </si>
  <si>
    <t>SW PRO ELEKTRONICKÉ PŘEJEZDOVÉ ZABEZPEČOVACÍ ZAŘÍZENÍ NA JEDNOKOLEJNÉ TRATI - DODÁVKA</t>
  </si>
  <si>
    <t>1. Položka obsahuje: 
 – dodání základního SW pro elektronické přejezdové zabezpečovací zařízení podle typu určeného položkou 
2. Položka neobsahuje: 
 X 
3. Způsob měření: 
Udává se počet kusů kompletní konstrukce nebo práce.</t>
  </si>
  <si>
    <t>57</t>
  </si>
  <si>
    <t>75B957</t>
  </si>
  <si>
    <t>SW PRO ELEKTRONICKÉ PŘEJEZDOVÉ ZABEZPEČOVACÍ ZAŘÍZENÍ NA JEDNOKOLEJNÉ TRATI - MONTÁŽ</t>
  </si>
  <si>
    <t>1. Položka obsahuje: 
 – tvorba a instalace individuálního SW pro elektronické přejezdové zabezpečovací zařízení podle specifikace místa použití 
2. Položka neobsahuje: 
 X 
3. Způsob měření: 
Udává se počet kusů kompletní konstrukce nebo práce.</t>
  </si>
  <si>
    <t>58</t>
  </si>
  <si>
    <t>75B979</t>
  </si>
  <si>
    <t>SW PRACOVIŠTĚ DISPEČERA DOZ - ÚPRAVA</t>
  </si>
  <si>
    <t>1. Položka obsahuje: 
 – úprava a instalace SW pracoviště dispečera DOZ podle specifikace místa použití 
 – úprava a instalaci příslušného programového vybavení 
2. Položka neobsahuje: 
 X 
3. Způsob měření: 
Udává se počet kusů kompletní konstrukce nebo práce.</t>
  </si>
  <si>
    <t>59</t>
  </si>
  <si>
    <t>75C917</t>
  </si>
  <si>
    <t>SNÍMAČ POČÍTAČE NÁPRAV - MONTÁŽ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</si>
  <si>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</si>
  <si>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60</t>
  </si>
  <si>
    <t>75C918</t>
  </si>
  <si>
    <t>SNÍMAČ POČÍTAČE NÁPRAV - DEMONTÁŽ</t>
  </si>
  <si>
    <t>1. Položka obsahuje: 
 – demontáž snímače počítače náprav včetně odpojení kabelových přívodů 
 – demontáž snímače počítače náprav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</si>
  <si>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61</t>
  </si>
  <si>
    <t>75D118</t>
  </si>
  <si>
    <t>SKŘÍŇ LOGIKY RELÉOVÉHO PŘEJEZDOVÉHO ZABEZPEČOVACÍHO ZAŘÍZENÍ - DEMONTÁŽ</t>
  </si>
  <si>
    <t>1. Položka obsahuje: 
 – demontáž skříně logiky reléového přejezdového zabezpečovacího zařízení včetně odpojení od kabelových rozvodů 
 – demontáž skříně logiky a skříňky místního ovládání reléového přejezdového zabezpečovacího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</si>
  <si>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62</t>
  </si>
  <si>
    <t>75D121</t>
  </si>
  <si>
    <t>SKŘÍŇ LOGIKY ELEKTRONICKÉHO PŘEJEZDOVÉHO ZABEZPEČOVACÍHO ZAŘÍZENÍ - DODÁVKA</t>
  </si>
  <si>
    <t>1. Položka obsahuje: 
 – dodávka skříně logiky elektronického přejezdového zabezpečovacího zařízení, potřebného pomocného materiálu a dopravy do staveništního skladu 
 – dodávku skříňky místního ovládání přejezdového zabezpečovacího zařízení včetně pomocného materiálu, dopravu do staveništního skladu 
2. Položka neobsahuje: 
 X 
3. Způsob měření: 
Udává se počet kusů kompletní konstrukce nebo práce.</t>
  </si>
  <si>
    <t>63</t>
  </si>
  <si>
    <t>75D127</t>
  </si>
  <si>
    <t>SKŘÍŇ LOGIKY ELEKTRONICKÉHO PŘEJEZDOVÉHO ZABEZPEČOVACÍHO ZAŘÍZENÍ - MONTÁŽ</t>
  </si>
  <si>
    <t>1. Položka obsahuje: 
 – určení místa umístění, montáž skříně logiky elektronického přejezdového zabezpečovacího zařízení včetně potřebných závislostních prvků, zatažení kabelů, kontroly izolačního stavu, případný nátěr, přezkoušení 
 – montáž skříně logiky elektronického přejezdového zabezpečovacího zařízení a skříňky místního ovládání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</si>
  <si>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64</t>
  </si>
  <si>
    <t>75D131</t>
  </si>
  <si>
    <t>BATERIOVÁ SKŘÍŇ - DODÁVKA</t>
  </si>
  <si>
    <t>1. Položka obsahuje: 
 – dodávka bateriové skříně, potřebného pomocného materiálu a dopravy do staveništního skladu 
 – dodávku bateriové skříně včetně pomocného materiálu, dopravu do staveništního skladu 
2. Položka neobsahuje: 
 X 
3. Způsob měření: 
Udává se počet kusů kompletní konstrukce nebo práce.</t>
  </si>
  <si>
    <t>65</t>
  </si>
  <si>
    <t>75D137</t>
  </si>
  <si>
    <t>BATERIOVÁ SKŘÍŇ - MONTÁŽ</t>
  </si>
  <si>
    <t>1. Položka obsahuje: 
 – určení místa umístění, montáž bateriové skříně dle typu dané položkou 
 – montáž bateriové skříně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</si>
  <si>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66</t>
  </si>
  <si>
    <t>75D211</t>
  </si>
  <si>
    <t>VÝSTRAŽNÍK SE ZÁVOROU, 1 SKŘÍŇ - DODÁVKA</t>
  </si>
  <si>
    <t>v.č. 201</t>
  </si>
  <si>
    <t>1. Položka obsahuje: 
 – dodávka výstražníku se závorou 1 skříň podle jeho typu a potřebného pomocného materiálu a dopravy do staveništního skladu 
 – dodávku výstražníku se závorou 1 skříň včetně pomocného materiálu, dopravu do místa určení 
2. Položka neobsahuje: 
 X 
3. Způsob měření: 
Udává se počet kusů kompletní konstrukce nebo práce.</t>
  </si>
  <si>
    <t>67</t>
  </si>
  <si>
    <t>75D217</t>
  </si>
  <si>
    <t>VÝSTRAŽNÍK SE ZÁVOROU, 1 SKŘÍŇ - MONTÁŽ</t>
  </si>
  <si>
    <t>1. Položka obsahuje: 
 – výkop jámy pro BETONOVÝ základ výstražníku 
 – usazení betonového základu, montáž výstražníku se závorou 1 skříň, zapojení kabelových forem (včetně měření a zapojení po měření) 
 – montáž výstražníku se závorou 1 skříň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</si>
  <si>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68</t>
  </si>
  <si>
    <t>75D228</t>
  </si>
  <si>
    <t>VÝSTRAŽNÍK BEZ ZÁVORY, 1 SKŘÍŇ - DEMONTÁŽ</t>
  </si>
  <si>
    <t>1. Položka obsahuje: 
 – demontáž betonového základu, zasypání jámy po základu, demontáž výstražníku bez závory 1 skříň včetně odpojení kabelových přívodů 
 – demontáž výstražníku bez závory 1 skříň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</si>
  <si>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69</t>
  </si>
  <si>
    <t>75D271</t>
  </si>
  <si>
    <t>ZAŘÍZENÍ (PZZ) PRO NEVIDOMÉ - DODÁVKA</t>
  </si>
  <si>
    <t>1. Položka obsahuje: 
 – dodávka zařízení (PZZ) pro nevidomé podle jeho typu a potřebného pomocného materiálu a dopravy do staveništního skladu 
 – dodávku zařízení (PZZ) pro nevidomé včetně pomocného materiálu, dopravu do místa určení 
2. Položka neobsahuje: 
 X 
3. Způsob měření: 
Udává se počet kusů kompletní konstrukce nebo práce.</t>
  </si>
  <si>
    <t>70</t>
  </si>
  <si>
    <t>75D277</t>
  </si>
  <si>
    <t>ZAŘÍZENÍ (PZZ) PRO NEVIDOMÉ - MONTÁŽ</t>
  </si>
  <si>
    <t>1. Položka obsahuje: 
 – montáž zařízení (PZZ) pro nevidomé, připojení na kabelové rozvody 
 – montáž zařízení (PZZ) pro nevidomé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</si>
  <si>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71</t>
  </si>
  <si>
    <t>75E117</t>
  </si>
  <si>
    <t>DOZOR PRACOVNÍKŮ PROVOZOVATELE PŘI PRÁCI NA ŽIVÉM ZAŘÍZENÍ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</si>
  <si>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</si>
  <si>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72</t>
  </si>
  <si>
    <t>75E127</t>
  </si>
  <si>
    <t>CELKOVÁ PROHLÍDKA ZAŘÍZENÍ A VYHOTOVENÍ REVIZNÍ ZPRÁVY</t>
  </si>
  <si>
    <t>1. Položka obsahuje: 
 – kontrola zařízení, zda odpovídá podmínkám pro bezpečný provoz, včetně potřebných měření a vyhotovení revizní zprávy odpovědným pracovníkem 
 – vlastní kontrolu, příslušná měření a zpracování revizní zprávy 
2. Položka neobsahuje: 
 X 
3. Způsob měření: 
Udává se počet hodin provádění dozoru, revize nebo práce.</t>
  </si>
  <si>
    <t>73</t>
  </si>
  <si>
    <t>75E137</t>
  </si>
  <si>
    <t>PŘEZKOUŠENÍ VLAKOVÝCH CEST</t>
  </si>
  <si>
    <t>1. Položka obsahuje: 
 – postavení vlakové cesty a kontrola návěstního znaku, přezkoušení změny návěstního znaku z povolujícího na zakazující a poruchy žárovek 
 – simulace jízdy vlaku 
 – přezkoušení nouzového vybavení 
 – přezkoušení vazeb na traťové zabezpečovací zařízení 
 – kompletní zkoušky 
2. Položka neobsahuje: 
 X 
3. Způsob měření: 
Udává se počet kusů kompletní konstrukce nebo práce.</t>
  </si>
  <si>
    <t>74</t>
  </si>
  <si>
    <t>75E157</t>
  </si>
  <si>
    <t>PŘEZKOUŠENÍ A REGULACE NÁVĚSTIDEL</t>
  </si>
  <si>
    <t>4 výstražníky</t>
  </si>
  <si>
    <t>1. Položka obsahuje: 
 – přezkoušení správné činnosti relé, přezkoušení všech návěstních znaků 
 – přeměření a regulace napětí na žárovkách 
 – případné odstranění zaclonění žárovek 
 – kompletní přezkoušení a regulaci 
2. Položka neobsahuje: 
 X 
3. Způsob měření: 
Udává se počet kusů kompletní konstrukce nebo práce.</t>
  </si>
  <si>
    <t>75</t>
  </si>
  <si>
    <t>75E187</t>
  </si>
  <si>
    <t>PŘÍPRAVA A CELKOVÉ ZKOUŠKY ELEKTRONICKÉHO STAVĚDLA PRO JEDNU VLAKOVOU CESTU</t>
  </si>
  <si>
    <t>1. Položka obsahuje: 
 – příprava a provedení celkových zkoušek za 1 jízdní cestu 
 – kompletní přezkoušení a regulaci 
2. Položka neobsahuje: 
 X 
3. Způsob měření: 
Udává se počet kusů kompletní konstrukce nebo práce.</t>
  </si>
  <si>
    <t>76</t>
  </si>
  <si>
    <t>75E197</t>
  </si>
  <si>
    <t>PŘÍPRAVA A CELKOVÉ ZKOUŠKY PŘEJEZDOVÉHO ZABEZPEČOVACÍHO ZAŘÍZENÍ PRO JEDNU KOLEJ</t>
  </si>
  <si>
    <t>1. Položka obsahuje: 
 – regulování a aktivování automatického přejezdového zařízení 
 – příprava a provedení celkových zkoušek přejezdového zab.zařízení 
 – kompletní přezkoušení a regulaci 
2. Položka neobsahuje: 
 X 
3. Způsob měření: 
Udává se počet kusů kompletní konstrukce nebo práce.</t>
  </si>
  <si>
    <t>77</t>
  </si>
  <si>
    <t>75E1B7</t>
  </si>
  <si>
    <t>REGULACE A ZKOUŠENÍ ZABEZPEČOVACÍHO ZAŘÍZENÍ</t>
  </si>
  <si>
    <t>1. Položka obsahuje: 
 – zajištění a provedení čiností určenných položkou včetně dodávky potřebného pomocného materiálu a dopravy na místo určení 
 – provedení zkušebního provozu se všemi pomocnými a doplňujícími pracemi a součástmi, případné použití mechanizmů 
2. Položka neobsahuje: 
 X 
3. Způsob měření: 
Udává se počet hodin provádění dozoru, revize nebo práce.</t>
  </si>
  <si>
    <t>78</t>
  </si>
  <si>
    <t>75E1C7</t>
  </si>
  <si>
    <t>PROTOKOL UTZ</t>
  </si>
  <si>
    <t>1. Položka obsahuje: 
 – protokol autorizovanou osobou podle požadavku ČSN, včetně hodnocení 
2. Položka neobsahuje: 
 X 
3. Způsob měření: 
Udává se počet kusů kompletní konstrukce nebo práce.</t>
  </si>
  <si>
    <t>79</t>
  </si>
  <si>
    <t>75E321</t>
  </si>
  <si>
    <t>PŘENOSNÝ POČÍTAČ PRO PŘENOS DAT Z ELEKTRONICKÉHO STAVĚDLA</t>
  </si>
  <si>
    <t>1. Položka obsahuje: 
 – dodávka přenosného počítače včetně software 
 – dodávku zařízení včetně pomocného materiálu, dopravu do místa určení 
2. Položka neobsahuje: 
 X 
3. Způsob měření: 
Udává se počet kusů kompletní konstrukce nebo práce.</t>
  </si>
  <si>
    <t>80</t>
  </si>
  <si>
    <t>75I221</t>
  </si>
  <si>
    <t>KABEL ZEMNÍ DVOUPLÁŠŤOVÝ BEZ PANCÍŘE PRŮMĚRU ŽÍLY 0,8 MM DO 5XN</t>
  </si>
  <si>
    <t>KMČTYŘKA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</si>
  <si>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</si>
  <si>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81</t>
  </si>
  <si>
    <t>75IECX</t>
  </si>
  <si>
    <t>VENKOVNÍ TELEFONNÍ OBJEKT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</si>
  <si>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</si>
  <si>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82</t>
  </si>
  <si>
    <t>75IECY</t>
  </si>
  <si>
    <t>VENKOVNÍ TELEFONNÍ OBJEKT - DEMONTÁŽ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</si>
  <si>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</si>
  <si>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83</t>
  </si>
  <si>
    <t>75II12</t>
  </si>
  <si>
    <t>SPOJKA PRO CELOPLASTOVÉ KABELY BEZ PANCÍŘE PŘES 100 ŽIL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</si>
  <si>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</si>
  <si>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84</t>
  </si>
  <si>
    <t>R02720</t>
  </si>
  <si>
    <t>POMOC PRÁCE ZŘÍZ NEBO ZAJIŠŤ REGULACI A OCHRANU DOPRAVY (Přechodné dopravní značení)</t>
  </si>
  <si>
    <t>R</t>
  </si>
  <si>
    <t>DZ P06 a IP22</t>
  </si>
  <si>
    <t>Dodávka a montáž požadovaného dopravního značení. Projednání přechodné úpravy provozu na pozemních komunikacích.</t>
  </si>
  <si>
    <t>85</t>
  </si>
  <si>
    <t>POMOC PRÁCE ZŘÍZ NEBO ZAJIŠŤ REGULACI A OCHRANU DOPRAVY (Trvalé dopravní značení)</t>
  </si>
  <si>
    <t>Změna A29 za A30</t>
  </si>
  <si>
    <t>Dodávka a montáž požadovaného dopravního značení. Projednání změny úpravy provozu na pozemních komunikacích.</t>
  </si>
  <si>
    <t>86</t>
  </si>
  <si>
    <t>R10</t>
  </si>
  <si>
    <t>VYHOTOVENÍ ZPRÁVY O POSOUZENÍ BEZPEČNOSTI (RIZIK) VČETNĚ ANALÝZY A HODNOCENÍ RIZIK V SOULADU S NAŘÍZENÍM EVROPSKÉ KOMISE (ES) Č.352/2009 V ROZSAHU TOH</t>
  </si>
  <si>
    <t>87</t>
  </si>
  <si>
    <t>R11</t>
  </si>
  <si>
    <t>PLECHOVÁ SKŘÍŇ PRO ÚSCHOVU DOKUMENTACE V RD PZS</t>
  </si>
  <si>
    <t>1. Položka obsahuje:  
 – veškeré práce a materiál obsažený v názvu položky  
2. Položka neobsahuje:  
 X  
3. Způsob měření:  
Udává se počet kusů kompletní konstrukce nebo práce.</t>
  </si>
  <si>
    <t>88</t>
  </si>
  <si>
    <t>R12</t>
  </si>
  <si>
    <t>DOPRAVNÍ OPATŘENÍ NA DRÁZE PŘI VYPNUTÍ PZS Z ČINNOSTI</t>
  </si>
  <si>
    <t>Návěsti začátku a konce pomalých jízd, případně neproměnné přejezdníky</t>
  </si>
  <si>
    <t>Dodávka a osazení požadovaných návěstí. Demontáž návěstí po aktivaci PZS.</t>
  </si>
  <si>
    <t>89</t>
  </si>
  <si>
    <t>R2</t>
  </si>
  <si>
    <t>OCHRANA STÁVAJÍCÍCH SÍTÍ SSZT</t>
  </si>
  <si>
    <t>Ochrana stávajících inženýrských sítí SSZT během stavební rekonstrukce přejezdu. Jedná se o ochranu kabelů proti prověšení a nebo mechanickému poškození.</t>
  </si>
  <si>
    <t>Položka obsahuje veškerou činnost a dodávky potřebného materiálu spojené s ochrannou stávajících sítí SSZT. V případě, že nebude možné ochránit kabely ve stávajícím vedení kabelových tras, pak bude nutné v rámci této položky provést jejich přeložení do míst mimo stavební práce.</t>
  </si>
  <si>
    <t>90</t>
  </si>
  <si>
    <t>R3</t>
  </si>
  <si>
    <t>Otočná hlava pro montáž výložníku</t>
  </si>
  <si>
    <t>Dodávka a montáž otočné hlavy na stožár výstražníku pro zajištění lepšího natočení výstražníků.</t>
  </si>
  <si>
    <t>91</t>
  </si>
  <si>
    <t>R4</t>
  </si>
  <si>
    <t>Prodloužený výložník pro umístění výstražníku/ výstražného kříže</t>
  </si>
  <si>
    <t>výstražníky B a C</t>
  </si>
  <si>
    <t>Položka obsahuje dodávku i montáž včetně potřebného pomocného materiálu.</t>
  </si>
  <si>
    <t>92</t>
  </si>
  <si>
    <t>R5</t>
  </si>
  <si>
    <t>DOPLNĚK BŘEVNA ZÁVORY - ZARÁŽKA SLEPECKÉ HOLE</t>
  </si>
  <si>
    <t>Položka obsahuje dodávku a montáž specifického výrobku, včetně pomocného materiálu a dopravy</t>
  </si>
  <si>
    <t>93</t>
  </si>
  <si>
    <t>R6</t>
  </si>
  <si>
    <t>SKŘÍŇKA MÍSTNÍHO OVLÁDÁNÍ PZS - DODÁVKA</t>
  </si>
  <si>
    <t>94</t>
  </si>
  <si>
    <t>R7</t>
  </si>
  <si>
    <t>SKŘÍŇKA MÍSTNÍHO OVLÁDÁNÍ PZS - MONTÁŽ</t>
  </si>
  <si>
    <t>95</t>
  </si>
  <si>
    <t>R8</t>
  </si>
  <si>
    <t>SKŘÍŇKA MÍSTNÍHO OVLÁDÁNÍ PZS - DEMONTÁŽ</t>
  </si>
  <si>
    <t>96</t>
  </si>
  <si>
    <t>R9</t>
  </si>
  <si>
    <t>VENKOVNÍ TELEFONNÍ OBJEKT DO SPOL. PŘÍSTROJOVÉ SKŘÍNĚ - DODÁVKA</t>
  </si>
  <si>
    <t>Zemní práce při extr. mont. Pracích</t>
  </si>
  <si>
    <t>97</t>
  </si>
  <si>
    <t>13283</t>
  </si>
  <si>
    <t>HLOUBENÍ RÝH ŠÍŘ DO 2M PAŽ I NEPAŽ TŘ. II</t>
  </si>
  <si>
    <t>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</si>
  <si>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</si>
  <si>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98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</si>
  <si>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</si>
  <si>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</si>
  <si>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</si>
  <si>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99</t>
  </si>
  <si>
    <t>17411</t>
  </si>
  <si>
    <t>ZÁSYP JAM A RÝH ZEMINOU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</si>
  <si>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</si>
  <si>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100</t>
  </si>
  <si>
    <t>18120</t>
  </si>
  <si>
    <t>ÚPRAVA PLÁNĚ SE ZHUTNĚNÍM V HORNINĚ TŘ. II</t>
  </si>
  <si>
    <t>položka zahrnuje úpravu pláně včetně vyrovnání výškových rozdílů. Míru zhutnění určuje projekt.</t>
  </si>
  <si>
    <t>101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</si>
  <si>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</si>
  <si>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</si>
  <si>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</si>
  <si>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102</t>
  </si>
  <si>
    <t>45157</t>
  </si>
  <si>
    <t>PODKLADNÍ A VÝPLŇOVÉ VRSTVY Z KAMENIVA TĚŽENÉHO</t>
  </si>
  <si>
    <t>položka zahrnuje dodávku předepsaného kameniva, mimostaveništní a vnitrostaveništní dopravu a jeho uložení 
není-li v zadávací dokumentaci uvedeno jinak, jedná se o nakupovaný materiál</t>
  </si>
  <si>
    <t>103</t>
  </si>
  <si>
    <t>465921</t>
  </si>
  <si>
    <t>DLAŽBY Z BETONOVÝCH DLAŽDIC NA SUCHO</t>
  </si>
  <si>
    <t>položka zahrnuje: 
- nutné zemní práce (svahování, úpravu pláně a pod.) 
- úpravu podkladu 
- dodávku a uložení dlažby z předepsaných dlaždic do předepsaného tvaru 
- spárování, těsnění, tmelení a vyplnění spar případně s vyklínováním 
- úprava povrchu pro odvedení srážkové vody 
- nezahrnuje podklad pod dlažbu, vykazuje se samostatně položkami SD 45</t>
  </si>
  <si>
    <t>104</t>
  </si>
  <si>
    <t>502941</t>
  </si>
  <si>
    <t>ZŘÍZENÍ KONSTRUKČNÍ VRSTVY TĚLESA ŽELEZNIČNÍHO SPODKU Z GEOTEXTILIE</t>
  </si>
  <si>
    <t>1. Položka obsahuje: 
 – nákup a dodání geosyntetika v požadované kvalitě 
 – očištění a urovnání podkladu 
 – uložení geosyntetika dle předepsaného technologického předpisu 
 – zřízení konstrukční vrstvy z geosyntetika bez rozlišení šířky, pokládání vrstvy po etapách, včetně pracovních spar a spojů 
 – průkazní zkoušky, kontrolní zkoušky a kontrolní měření 
 – úpravu napojení, ukončení a těsnění podél trativodů, vpustí, šachet a pod. 
 – úpravu povrchu vrstvy 
2. Položka neobsahuje: 
 X 
3. Způsob měření: 
Měří se metr čtverečný projektované nebo skutečné plochy, přičemž do výměry je již zahrnuto ztratné, přesahy, prořezy.</t>
  </si>
  <si>
    <t>105</t>
  </si>
  <si>
    <t>702112</t>
  </si>
  <si>
    <t>KABELOVÝ ŽLAB ZEMNÍ VČETNĚ KRYTU SVĚTLÉ ŠÍŘKY PŘES 120 DO 250 MM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</si>
  <si>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</si>
  <si>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106</t>
  </si>
  <si>
    <t>702212</t>
  </si>
  <si>
    <t>KABELOVÁ CHRÁNIČKA ZEMNÍ DN PŘES 100 DO 200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</si>
  <si>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</si>
  <si>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107</t>
  </si>
  <si>
    <t>702312</t>
  </si>
  <si>
    <t>ZAKRYTÍ KABELŮ VÝSTRAŽNOU FÓLIÍ ŠÍŘKY PŘES 20 DO 40 CM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</si>
  <si>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</si>
  <si>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108</t>
  </si>
  <si>
    <t>709210</t>
  </si>
  <si>
    <t>KŘIŽOVATKA KABELOVÝCH VEDENÍ SE STÁVAJÍCÍ INŽENÝRSKOU SÍTÍ (KABELEM, POTRUBÍM APOD.)</t>
  </si>
  <si>
    <t>109</t>
  </si>
  <si>
    <t>709400</t>
  </si>
  <si>
    <t>ZATAŽENÍ LANKA DO CHRÁNIČKY NEBO ŽLABU</t>
  </si>
  <si>
    <t>1. Položka obsahuje: 
 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</si>
  <si>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110</t>
  </si>
  <si>
    <t>742P13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</si>
  <si>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</si>
  <si>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</si>
  <si>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111</t>
  </si>
  <si>
    <t>742P17</t>
  </si>
  <si>
    <t>VYHLEDÁNÍ STÁVAJÍCÍHO KABELU (MĚŘENÍ, SONDA)</t>
  </si>
  <si>
    <t>1. Položka obsahuje: 
 – vyhledání stávajícího kabelu vn/nn v obvodu žel. stanice, na trati vč. výkopu sondy a veškerého příslušenství 
2. Položka neobsahuje: 
 X 
3. Způsob měření: 
Udává se počet kusů kompletní konstrukce nebo práce.</t>
  </si>
  <si>
    <t>112</t>
  </si>
  <si>
    <t>R13</t>
  </si>
  <si>
    <t>Vytyčení trasy kabelového vedení ve volném terénu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</si>
  <si>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</si>
  <si>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113</t>
  </si>
  <si>
    <t>R14</t>
  </si>
  <si>
    <t>Geodetické vytýčení trasy</t>
  </si>
  <si>
    <t>Položka obsahuje: Geodetické vytyčení trasy. Dále obsahuje cenu za pom. mechanismy včetně všech ostatních vedlejších nákladů.</t>
  </si>
  <si>
    <t>114</t>
  </si>
  <si>
    <t>R15</t>
  </si>
  <si>
    <t>Zajištění vstupního a výstupního otvoru ve zdi proti vniknutí vody do budovy</t>
  </si>
  <si>
    <t>Položka obsahuje: Příprava betonové směsi s přísadou vodního skla a ucpání otvoru do poloviny tloušťky základové zdi. Ohraničení otvoru asfaltovou hlínou, zalití ohraničeného místa asfaltem. Včetně roztavení asfaltu. Dále obsahuje cenu za pom. mechanismy včetně všech ostatních vedlejších nákladů.</t>
  </si>
  <si>
    <t>115</t>
  </si>
  <si>
    <t>R16</t>
  </si>
  <si>
    <t>BETONOVÉ PANELY VČETNĚ PODKLÁDKY</t>
  </si>
  <si>
    <t>betonové panely před vstup do RD</t>
  </si>
  <si>
    <t>dodávka a uložení betonového panelu před vstup do RD na upravený terén</t>
  </si>
  <si>
    <t>995</t>
  </si>
  <si>
    <t>Poplatky za skládky</t>
  </si>
  <si>
    <t>116</t>
  </si>
  <si>
    <t>R015112</t>
  </si>
  <si>
    <t>POPLATKY ZA LIKVIDACI ODPADŮ NEKONTAMINOVANÝCH - 17 05 04 VYTĚŽENÉ ZEMINY A HORNINY - II. TŘÍDA TĚŽITELNOSTI VČ. DOPRAVY NA SKLÁDKU A MANIPULACE</t>
  </si>
  <si>
    <t>T</t>
  </si>
  <si>
    <t>Evidenční položka</t>
  </si>
  <si>
    <t>1. Položka obsahuje:   - veškeré poplatky provozovateli skládky, recyklační linky nebo jiného zařízení na zpracování nebo likvidaci odpadů související s převzetím, uložením, zpracováním nebo likvidací odpadu     
- náklady spojené s dopravou odpadu z místa stavby na místo převzetí provozovatelem skládky, recyklační linky nebo jiného zařízení na zpracování a likvidaci odpadů, náklady spojené s naložením, vyložením a manipulací s materiálem 2. Způsob měření:     
Tunou se rozumí hmotnost odpadu vytříděného v souladu se zákonem č. 185/2001 Sb., o nakládání s odpady, v platném znění.</t>
  </si>
  <si>
    <t>117</t>
  </si>
  <si>
    <t>R015140</t>
  </si>
  <si>
    <t>POPLATKY ZA LIKVIDACI ODPADŮ NEKONTAMINOVANÝCH - 17 01 01  BETON Z DEMOLIC OBJEKTŮ, ZÁKLADŮ TV apod. VČ. DOPRAVY NA SKLÁDKU A MANIPULACE (prostý beton a armovaný beton)</t>
  </si>
  <si>
    <t>betonové patky - 6 ks 
2,0=2,000 [A]</t>
  </si>
  <si>
    <t>118</t>
  </si>
  <si>
    <t>R015160</t>
  </si>
  <si>
    <t>POPLATKY ZA LIKVIDACI ODPADŮ NEKONTAMINOVANÝCH - 02 01 03 SMÝCENÉ STROMY A KEŘE VČ. DOPRAVY NA SKLÁDKU A MANIPULACE</t>
  </si>
  <si>
    <t>119</t>
  </si>
  <si>
    <t>R015310</t>
  </si>
  <si>
    <t>POPLATKY ZA LIKVIDACI ODPADŮ NEKONTAMINOVANÝCH - 16 02 14  ELEKTROŠROT (VYŘAZENÁ EL. ZAŘÍZENÍ A - PŘÍSTR. - AL, CU A VZ. KOVY) VČ. DOPRAVY NA SKLÁDKU A MANIPULACE</t>
  </si>
  <si>
    <t>120</t>
  </si>
  <si>
    <t>R015650</t>
  </si>
  <si>
    <t>POPLATKY ZA LIKVIDACI ODPADŮ NEBEZPEČNÝCH - 16 06 02* NIKL - KADMIOVÉ BATERIE A AKUMULÁTORY VČ. DOPRAVY NA SKLÁDKU A MANIPULACE</t>
  </si>
  <si>
    <t>121</t>
  </si>
  <si>
    <t>R015790</t>
  </si>
  <si>
    <t>POPLATKY ZA LIKVIDACI ODPADŮ - 17 04 05 ŽELEZO A OCEL VČ. DOPRAVY NA SKLÁDKU A MANIPULACE</t>
  </si>
  <si>
    <t>5ks výstražný kříž</t>
  </si>
  <si>
    <t>1. Položka obsahuje:   -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a likvidaci odpadů, náklady spojené s naložením, vyložením a manipulací s materiálem 2. Způsob měření:    
Tunou se rozumí hmotnost odpadu vytříděného v souladu se zákonem č. 185/2001 Sb., o nakládání s odpady, v platném znění.</t>
  </si>
  <si>
    <t>D.1.2</t>
  </si>
  <si>
    <t>SDĚLOVACÍ ZAŘÍZENÍ</t>
  </si>
  <si>
    <t>D.1.2.3</t>
  </si>
  <si>
    <t>Integrovaná telekomunikační zařízení</t>
  </si>
  <si>
    <t>PS 01-02-31</t>
  </si>
  <si>
    <t>Kamery na přejezdu P7791 v km 11,891</t>
  </si>
  <si>
    <t xml:space="preserve">  D.1.2</t>
  </si>
  <si>
    <t xml:space="preserve">    D.1.2.3</t>
  </si>
  <si>
    <t xml:space="preserve">      PS 01-02-31</t>
  </si>
  <si>
    <t>0001</t>
  </si>
  <si>
    <t>Sdělovací zařízení</t>
  </si>
  <si>
    <t>13183</t>
  </si>
  <si>
    <t>HLOUBENÍ JAM ZAPAŽ I NEPAŽ TŘ II</t>
  </si>
  <si>
    <t>dle technické zprávy a výkresové dokumentace</t>
  </si>
  <si>
    <t>141146</t>
  </si>
  <si>
    <t>PROTLAČOVÁNÍ OCELOVÉHO POTRUBÍ DN DO 400MM</t>
  </si>
  <si>
    <t>702421</t>
  </si>
  <si>
    <t>KABELOVÝ PROSTUP DO OBJEKTU PŘES ZÁKLAD BETONOVÝ SVĚTLÉ ŠÍŘKY DO 100 MM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</si>
  <si>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</si>
  <si>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702523</t>
  </si>
  <si>
    <t>PRŮRAZ ZDIVEM (PŘÍČKOU) BETONOVÝM TLOUŠŤKY PŘES 60 CM</t>
  </si>
  <si>
    <t>1. Položka obsahuje: 
 – kompletní montáž, rozměření, upevnění, řezání a pod.  
 – veškerý montážní a pomocný materiál 
 – pomocné mechanismy 
2. Položka neobsahuje: 
 X 
3. Způsob měření: 
Měří se plocha v metrech čtverečných.</t>
  </si>
  <si>
    <t>703412</t>
  </si>
  <si>
    <t>ELEKTROINSTALAČNÍ TRUBKA PLASTOVÁ VČETNĚ UPEVNĚNÍ A PŘÍSLUŠENSTVÍ DN PRŮMĚRU PŘES 25 DO 40 MM</t>
  </si>
  <si>
    <t>1. Položka obsahuje: 
 – přípravu podkladu pro osazení 
2. Položka neobsahuje: 
 X 
3. Způsob měření: 
Měří se metr délkový.</t>
  </si>
  <si>
    <t>703722</t>
  </si>
  <si>
    <t>KABELOVÁ PŘÍCHYTKA PRO ROZSAH UPNUTÍ OD 26 DO 50 MM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</si>
  <si>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Udává se počet kusů kompletní konstrukce nebo práce.</t>
  </si>
  <si>
    <t>709310</t>
  </si>
  <si>
    <t>VYPODLOŽENÍ, ODDĚLENÍ A KRYTÍ SPOJKY NEBO ODBOČNICE PRO KABEL DO 10 KV</t>
  </si>
  <si>
    <t>1. Položka obsahuje: 
 – úprava dna výkopu, provedení podkladové a zásypové vrstvy písku 
 – dodání a přemísťování cihel, uložení do rýhy 
 – pomocné mechanismy 
2. Položka neobsahuje: 
 X 
3. Způsob měření: 
Udává se počet kusů kompletní konstrukce nebo práce.</t>
  </si>
  <si>
    <t>744811</t>
  </si>
  <si>
    <t>PROUDOVÝ CHRÁNIČ DVOUPÓLOVÝ S NADPROUDOVOU OCHRANOU (10 KA) DO 30 MA, DO 25 A</t>
  </si>
  <si>
    <t>75H14X</t>
  </si>
  <si>
    <t>STOŽÁR (SLOUP) OCELOVÝ - MONTÁŽ</t>
  </si>
  <si>
    <t>75I222</t>
  </si>
  <si>
    <t>KABEL ZEMNÍ DVOUPLÁŠŤOVÝ BEZ PANCÍŘE PRŮMĚRU ŽÍLY 0,8 MM DO 25XN</t>
  </si>
  <si>
    <t>75I22X</t>
  </si>
  <si>
    <t>KABEL ZEMNÍ DVOUPLÁŠŤOVÝ BEZ PANCÍŘE PRŮMĚRU ŽÍLY 0,8 MM - MONTÁŽ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</si>
  <si>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</si>
  <si>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75I811</t>
  </si>
  <si>
    <t>KABEL OPTICKÝ SINGLEMODE DO 12 VLÁKEN</t>
  </si>
  <si>
    <t>KMVLÁKNO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</si>
  <si>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</si>
  <si>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75I812</t>
  </si>
  <si>
    <t>KABEL OPTICKÝ SINGLEMODE DO 36 VLÁKEN</t>
  </si>
  <si>
    <t>75I819</t>
  </si>
  <si>
    <t>KABEL OPTICKÝ SINGLEMODE - MONTÁŽ DO OSAZENÉ TRUBKY</t>
  </si>
  <si>
    <t>1. Položka obsahuje: 
 – práce spojené s montáží specifikované kabelizace specifikovaným způsobem (zafouknutí do obsazené trubky) 
 – veškeré potřebné mechanizmy, včetně obsluhy, náklady na mzdy a přibližné (průměrné) náklady na pořízení potřebných ma</t>
  </si>
  <si>
    <t>75I81X</t>
  </si>
  <si>
    <t>KABEL OPTICKÝ SINGLEMODE - MONTÁŽ</t>
  </si>
  <si>
    <t>1. Položka obsahuje: 
 – práce spojené s montáží specifikované kabelizace specifikovaným způsobem (uložení na konstrukci, zafouknutí,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</si>
  <si>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75I921</t>
  </si>
  <si>
    <t>OPTOTRUBKA HDPE S LANKEM PRŮMĚRU DO 40 MM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</si>
  <si>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</si>
  <si>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75I92X</t>
  </si>
  <si>
    <t>OPTOTRUBKA HDPE S LANKEM - MONTÁŽ</t>
  </si>
  <si>
    <t>75I961</t>
  </si>
  <si>
    <t>OPTOTRUBKA - HERMETIZACE ÚSEKU DO 2000 M</t>
  </si>
  <si>
    <t>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</si>
  <si>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</si>
  <si>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75I962</t>
  </si>
  <si>
    <t>OPTOTRUBKA - KALIBRACE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</si>
  <si>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</si>
  <si>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75IA11</t>
  </si>
  <si>
    <t>OPTOTRUBKOVÁ SPOJKA  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</si>
  <si>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</si>
  <si>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75IA1X</t>
  </si>
  <si>
    <t>OPTOTRUBKOVÁ SPOJKA  - MONTÁŽ</t>
  </si>
  <si>
    <t>75IEE4</t>
  </si>
  <si>
    <t>OPTICKÝ ROZVADĚČ 19" PROVEDENÍ 48 VLÁKEN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</si>
  <si>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</si>
  <si>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75IEEX</t>
  </si>
  <si>
    <t>OPTICKÝ ROZVADĚČ 19" PROVEDENÍ - MONTÁŽ</t>
  </si>
  <si>
    <t>75IF21</t>
  </si>
  <si>
    <t>ROZPOJOVACÍ SVORKOVNICE 2/10, 2/8</t>
  </si>
  <si>
    <t>75IF2X</t>
  </si>
  <si>
    <t>ROZPOJOVACÍ SVORKOVNICE 2/10, 2/8 - MONTÁŽ</t>
  </si>
  <si>
    <t>75IF31</t>
  </si>
  <si>
    <t>ZEMNÍCÍ SVORKOVNICE</t>
  </si>
  <si>
    <t>75IF3X</t>
  </si>
  <si>
    <t>ZEMNÍCÍ SVORKOVNICE - MONTÁŽ</t>
  </si>
  <si>
    <t>75IF91</t>
  </si>
  <si>
    <t>KONSTRUKCE DO SKŘÍNĚ 19" PRO UPEVNĚNÍ ZAŘÍZENÍ</t>
  </si>
  <si>
    <t>75IF9X</t>
  </si>
  <si>
    <t>KONSTRUKCE DO SKŘÍNĚ 19" PRO UPEVNĚNÍ ZAŘÍZENÍ - MONTÁŽ</t>
  </si>
  <si>
    <t>75IG61</t>
  </si>
  <si>
    <t>VEDENÍ UZEMŇOVACÍ V ZEMI Z FEZN DRÁTU DO 120 MM2</t>
  </si>
  <si>
    <t>1. Položka obsahuje: 
 – dodávku specifikované kabelizace včetně potřebného drobného montážního materiálu 
 – dopravu a skladování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</si>
  <si>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75IG6X</t>
  </si>
  <si>
    <t>VEDENÍ UZEMŇOVACÍ V ZEMI Z FEZN DRÁTU DO 120 MM2  - MONTÁŽ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</si>
  <si>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</si>
  <si>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75IH32</t>
  </si>
  <si>
    <t>UKONČENÍ KABELU FORMA KABELOVÁ DÉLKY DO 0,5 M DO 25XN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</si>
  <si>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</si>
  <si>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75IH5Y</t>
  </si>
  <si>
    <t>UKONČENÍ KABELU DÁLKOVÉHO - DEMONTÁŽ</t>
  </si>
  <si>
    <t>75IH61</t>
  </si>
  <si>
    <t>UKONČENÍ KABELU OPTICKÉHO DO 12 VLÁKEN</t>
  </si>
  <si>
    <t>75IH62</t>
  </si>
  <si>
    <t>UKONČENÍ KABELU OPTICKÉHO DO 36 VLÁKEN</t>
  </si>
  <si>
    <t>75II11</t>
  </si>
  <si>
    <t>SPOJKA PRO CELOPLASTOVÉ KABELY BEZ PANCÍŘE DO 100 ŽIL</t>
  </si>
  <si>
    <t>75II1X</t>
  </si>
  <si>
    <t>SPOJKA PRO CELOPLASTOVÉ KABELY BEZ PANCÍŘE - MONTÁŽ</t>
  </si>
  <si>
    <t>75II62</t>
  </si>
  <si>
    <t>SPOJKA - ODBOČOVACÍ SOUPRAVA STŘEDNÍ</t>
  </si>
  <si>
    <t>75II6X</t>
  </si>
  <si>
    <t>SPOJKA - ODBOČOVACÍ SOUPRAVA - MONTÁŽ</t>
  </si>
  <si>
    <t>75IJ21</t>
  </si>
  <si>
    <t>MĚŘENÍ ZKRÁCENÉ ZÁVĚREČNÉ DÁLKOVÉHO KABELU V OBOU SMĚRECH ZA PROVOZU</t>
  </si>
  <si>
    <t>ČTYŘKA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</si>
  <si>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čtyřek.</t>
  </si>
  <si>
    <t>75IK21</t>
  </si>
  <si>
    <t>MĚŘENÍ KOMPLEXNÍ OPTICKÉHO KABELU</t>
  </si>
  <si>
    <t>VLÁKNO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</si>
  <si>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</si>
  <si>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75J321</t>
  </si>
  <si>
    <t>KABEL SDĚLOVACÍ PRO STRUKTUROVANOU KABELÁŽ FTP/STP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</si>
  <si>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</si>
  <si>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75J32X</t>
  </si>
  <si>
    <t>KABEL SDĚLOVACÍ PRO STRUKTUROVANOU KABELÁŽ FTP/STP - MONTÁŽ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</si>
  <si>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</si>
  <si>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75JB13</t>
  </si>
  <si>
    <t>DATOVÝ ROZVADĚČ 19" 600X600 DO 47 U</t>
  </si>
  <si>
    <t>75JB1X</t>
  </si>
  <si>
    <t>DATOVÝ ROZVADĚČ 19" 600X600 - MONTÁŽ</t>
  </si>
  <si>
    <t>1. Položka obsahuje: 
 – kompletní montáž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</si>
  <si>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75K212</t>
  </si>
  <si>
    <t>NAPÁJECÍ ZDROJ 12 V DC, SAMOSTATNÝ DO 500W</t>
  </si>
  <si>
    <t>75K21X</t>
  </si>
  <si>
    <t>NAPÁJECÍ ZDROJ 12 V DC, SAMOSTATNÝ - MONTÁŽ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</si>
  <si>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</si>
  <si>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75K321</t>
  </si>
  <si>
    <t>ZÁLOŽNÍ ZDROJ UPS 230 V DO 1000 VA</t>
  </si>
  <si>
    <t>75K32X</t>
  </si>
  <si>
    <t>ZÁLOŽNÍ ZDROJ UPS 230 V DO 1000 VA - MONTÁŽ</t>
  </si>
  <si>
    <t>75L3J1</t>
  </si>
  <si>
    <t>ŠÉFMONTÁŽE, ZKOUŠENÍ, OŽIVENÍ, REVIZE INFORMAČNÍHO SYSTÉMU DO 10 PRVKŮ</t>
  </si>
  <si>
    <t>75L421</t>
  </si>
  <si>
    <t>KAMERA DIGITÁLNÍ (IP) PEVNÁ</t>
  </si>
  <si>
    <t>výkaz výměr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</si>
  <si>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</si>
  <si>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75L42X</t>
  </si>
  <si>
    <t>KAMERA DIGITÁLNÍ (IP) - MONTÁŽ</t>
  </si>
  <si>
    <t>75L451</t>
  </si>
  <si>
    <t>KAMEROVÝ SERVER - ZÁZNAMOVÉ ZAŘÍZENÍ, DO 8 KAMER (HW, SW, LICENCE)</t>
  </si>
  <si>
    <t>75L456</t>
  </si>
  <si>
    <t>KAMEROVÝ SERVER - HDD DO 2 TB, PRO PROVOZ 24/7</t>
  </si>
  <si>
    <t>75L458</t>
  </si>
  <si>
    <t>KAMEROVÝ SERVER - ROZŠÍŘENÍ ZÁZNAMOVÉHO ZAŘÍZENÍ O JEDEN TB</t>
  </si>
  <si>
    <t>75L45W</t>
  </si>
  <si>
    <t>KAMEROVÝ SERVER - DOPLNĚNÍ ZÁZNAMOVÉHO ZAŘÍZENÍ (HW, SW, LICENCE)</t>
  </si>
  <si>
    <t>75L45X</t>
  </si>
  <si>
    <t>KAMEROVÝ SERVER - MONTÁŽ</t>
  </si>
  <si>
    <t>75L471</t>
  </si>
  <si>
    <t>MONITOR LCD DO 24" PRO PROVOZ 24/7</t>
  </si>
  <si>
    <t>75L47X</t>
  </si>
  <si>
    <t>MONITOR - MONTÁŽ</t>
  </si>
  <si>
    <t>75L482</t>
  </si>
  <si>
    <t>PŘÍSLUŠENSTVÍ KS - PŘEPĚŤOVÁ OCHRANA PRO KS</t>
  </si>
  <si>
    <t>75L484</t>
  </si>
  <si>
    <t>PŘÍSLUŠENSTVÍ KS - ADAPTÉR PRO MONTÁŽ NA SLOUP</t>
  </si>
  <si>
    <t>75L48X</t>
  </si>
  <si>
    <t>PŘÍSLUŠENSTVÍ KS - MONTÁŽ</t>
  </si>
  <si>
    <t>75L491</t>
  </si>
  <si>
    <t>ZPROVOZNĚNÍ A NASTAVENÍ KAMERY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</si>
  <si>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</si>
  <si>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75L492</t>
  </si>
  <si>
    <t>ZPROVOZNĚNÍ A NASTAVENÍ POHLEDU KAMERY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</si>
  <si>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 – práce spojené s nastavením pohledu kamery - pohledové zkoušky za účasti kompetentního zástupce budoucího uživatele zařízení 
2. Položka neobsahuje: 
 X 
3. Způsob měření: 
Udává se počet kusů kompletní konstrukce nebo práce.</t>
  </si>
  <si>
    <t>75L493</t>
  </si>
  <si>
    <t>ZPROVOZNĚNÍ A NASTAVENÍ KAMEROVÉHO SYSTÉMU</t>
  </si>
  <si>
    <t>KOMPLET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</si>
  <si>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</si>
  <si>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75L494</t>
  </si>
  <si>
    <t>ZPROVOZNĚNÍ A NASTAVENÍ ŠKOLENÍ A ZÁCVIK PERSONÁLU OBSLUHUJÍCÍHO KAMEROVÝ SYSTÉM</t>
  </si>
  <si>
    <t>1. Položka obsahuje: 
 – práce spojené se zkoušením, nastavením školení a zácviku personálu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Specifické zkoušení a školení se udává v hodinách aktivní činnosti.</t>
  </si>
  <si>
    <t>75L495</t>
  </si>
  <si>
    <t>LICENCE PRO PŘIPOJENÍ KAMERY DO SYSTÉMU KAC</t>
  </si>
  <si>
    <t>1. Položka obsahuje: 
 – dodávku specifikovaného bloku - SW licenci pro začlenění kamery do systému KAC (JZP) 
 – dodávku souvisejícího příslušenství pro specifikovaný blok/zařízení 
 – veškeré konfigurační práce spojené se zaintegrováním kamerového systému do KAC (JZP) 
 – veškeré potřebné mechanizmy (měřicí přístroje a měřící příslušenství), včetně obsluhy, náklady na mzdy a přibližné (průměrné) náklady na poříz 
 – dopravu a skladování 
2. Položka neobsahuje: 
 X 
3. Způsob měř</t>
  </si>
  <si>
    <t>75O511</t>
  </si>
  <si>
    <t>PZTS, ÚSTŘEDNA DO 48 ZÓN</t>
  </si>
  <si>
    <t>1. Položka obsahuje: 
 – dodávku specifikovaného bloku/zařízení včetně potřebného drobného montážního materiálu 
 – dodávku souvisejícího příslušenství pro specifikovaný blok/zařízení 
– dodávku akumulátoru do 18 Ah pro dobu zálohování min. 6 hodin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</si>
  <si>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75O51X</t>
  </si>
  <si>
    <t>PZTS, ÚSTŘEDNA - MONTÁŽ</t>
  </si>
  <si>
    <t>75O542</t>
  </si>
  <si>
    <t>PZTS, KLÁVESNICE - LCD DISPLEJ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</si>
  <si>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</si>
  <si>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75O54X</t>
  </si>
  <si>
    <t>PZTS, KLÁVESNICE - MONTÁŽ</t>
  </si>
  <si>
    <t>75O573</t>
  </si>
  <si>
    <t>PZTS, MAGNETICKÝ KONTAKT HLINÍKOVÝ - LEHKÉ PROVEDENÍ</t>
  </si>
  <si>
    <t>75O57X</t>
  </si>
  <si>
    <t>PZTS, MAGNETICKÝ KONTAKT - MONTÁŽ</t>
  </si>
  <si>
    <t>75O592</t>
  </si>
  <si>
    <t>PZTS, PROSTOROVÝ DETEKTOR DUÁLNÍ</t>
  </si>
  <si>
    <t>75O59X</t>
  </si>
  <si>
    <t>PZTS, PROSTOROVÝ DETEKTOR - MONTÁŽ</t>
  </si>
  <si>
    <t>75O5B1</t>
  </si>
  <si>
    <t>PZTS, HLÁSIČ KOUŘE</t>
  </si>
  <si>
    <t>75O5BX</t>
  </si>
  <si>
    <t>PZTS, HLÁSIČ KOUŘE - MONTÁŽ</t>
  </si>
  <si>
    <t>75O5G1</t>
  </si>
  <si>
    <t>PZTS, BEZKONTAKTNÍ ČTEČKA KARET</t>
  </si>
  <si>
    <t>75O5GX</t>
  </si>
  <si>
    <t>PZTS, BEZKONTAKTNÍ ČTEČKA KARET - MONTÁŽ</t>
  </si>
  <si>
    <t>75O5H1</t>
  </si>
  <si>
    <t>PZTS, PROPOJOVACÍ MODUL PRO ČTEČKU</t>
  </si>
  <si>
    <t>75O5HX</t>
  </si>
  <si>
    <t>PZTS, PROPOJOVACÍ MODUL PRO ČTEČKU - MONTÁŽ</t>
  </si>
  <si>
    <t>75O5J1</t>
  </si>
  <si>
    <t>PZTS, KOMUNIKAČNÍ ROZHRANÍ PRO INTEGRACI DO PROGRAMU TŘETÍCH STRAN TCP/IP</t>
  </si>
  <si>
    <t>75O5J2</t>
  </si>
  <si>
    <t>PZTS,  KOMUNIKAČNÍ ROZHRANÍ PRO MONITORING, SPRÁVU UŽIVATELŮ A KONFIGURACI TCP/IP</t>
  </si>
  <si>
    <t>75O5JX</t>
  </si>
  <si>
    <t>PZTS, KOMUNIKAČNÍ ROZHRANÍ - MONTÁŽ</t>
  </si>
  <si>
    <t>75O5O1</t>
  </si>
  <si>
    <t>PZTS, ŠKOLENÍ A ZÁCVIK PERSONÁLU OBSLUHUJÍCÍHO ZAŘÍZENÍ PZTS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</si>
  <si>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Specifické zkoušení a školení se udává v hodinách aktivní činnosti.</t>
  </si>
  <si>
    <t>75O5O2</t>
  </si>
  <si>
    <t>PZTS, ZÁVĚREČNÉ OŽIVENÍ, NASTAVENÍ A FUNKČNÍ ODZKOUŠENÍ ZAŘÍZENÍ PZTS</t>
  </si>
  <si>
    <t>75O5O3</t>
  </si>
  <si>
    <t>PZTS, PŘEZKOUŠENÍ ÚSTŘEDNY PZTS</t>
  </si>
  <si>
    <t>75O5O4</t>
  </si>
  <si>
    <t>PZTS, UVEDENÍ ÚSTŘEDNY PZTS DO TRVALÉHO PROVOZU</t>
  </si>
  <si>
    <t>75O5O5</t>
  </si>
  <si>
    <t>PZTS, REVIZE ÚSTŘEDNY PZTS</t>
  </si>
  <si>
    <t>R22000017</t>
  </si>
  <si>
    <t>Úprava provozní dokumentace - dle technické zprávy</t>
  </si>
  <si>
    <t>R22000019</t>
  </si>
  <si>
    <t>Dozor správce zařízení - dle technické zprávy</t>
  </si>
  <si>
    <t>R22000154</t>
  </si>
  <si>
    <t>OCHRANA STÁVAJÍCÍCH ZAŘÍZENÍ BĚHEM STAVBY (NAPŘ. BEDNĚNÍM) - dle technické zprávy</t>
  </si>
  <si>
    <t>R701011</t>
  </si>
  <si>
    <t>Vytyčení trasy - dle technické zprávy</t>
  </si>
  <si>
    <t>R701ADC</t>
  </si>
  <si>
    <t>Geodetické zaměření trasy - dle technické zprávy</t>
  </si>
  <si>
    <t>R7023121</t>
  </si>
  <si>
    <t>FÓLIE VÝSTRAŽNÁ ŠÍŘKY PŘES 20 DO 40 CM</t>
  </si>
  <si>
    <t>R75H141</t>
  </si>
  <si>
    <t>STOŽÁR (SLOUP) OCELOVÝ KAMEROVÝ PŘÍRUBOVÝ, S BETONOVÝM ZÁKLADEM - dle požadavků investora</t>
  </si>
  <si>
    <t>R75H1412</t>
  </si>
  <si>
    <t>VÝLOŽNÍK</t>
  </si>
  <si>
    <t>R75I819</t>
  </si>
  <si>
    <t>PROVĚŘENÍ PRŮCHODNOSTI TRASY A TRUBKY HDPE DO VB</t>
  </si>
  <si>
    <t>R75IEC1</t>
  </si>
  <si>
    <t>VENKOVNÍ TELEFONNÍ OBJEKT DO SPOLEČNÉ PŘÍSTROJOVÉ SKŘÍNĚ</t>
  </si>
  <si>
    <t>R75IEF1</t>
  </si>
  <si>
    <t>OPTICKÝ ROZVADĚČ DO 12 VLÁKEN (do kamerové skříňky)</t>
  </si>
  <si>
    <t>R75IEFX</t>
  </si>
  <si>
    <t>OPTICKÝ ROZVADĚČ - MONTÁŽ</t>
  </si>
  <si>
    <t>R75J321</t>
  </si>
  <si>
    <t>KABEL SDĚLOVACÍ PRO STRUKTUROVANOU KABELÁŽ FTP/STP, ZEMNÍ PROVEDENÍ</t>
  </si>
  <si>
    <t>R75JB11</t>
  </si>
  <si>
    <t>DATOVÝ ROZVADĚČ 19" 400X600 DO 15 U</t>
  </si>
  <si>
    <t>R75JB131</t>
  </si>
  <si>
    <t>ROZJIŠŤOVACÍ PANEL 19" DO SKŘÍNĚ - DODÁVKA</t>
  </si>
  <si>
    <t>R75JB132</t>
  </si>
  <si>
    <t>ROZJIŠŤOVACÍ PANEL 19" DO SKŘÍNĚ - MONTÁŽ</t>
  </si>
  <si>
    <t>R75L45W1</t>
  </si>
  <si>
    <t>KAMEROVÝ SERVER - DOPLNĚNÍ ZÁZNAMOVÉHO ZAŘÍZENÍ (LICENCE PRO KAMERU)</t>
  </si>
  <si>
    <t>R75L45W2</t>
  </si>
  <si>
    <t>KAMEROVÝ SERVER - DOPLNĚNÍ ZÁZNAMOVÉHO ZAŘÍZENÍ (LICENCE PRO KAMERU ZÁZNAM)</t>
  </si>
  <si>
    <t>R75L461</t>
  </si>
  <si>
    <t>MOBILNÍ KLIENSTKÉ PRACOVIŠTĚ (NOTEBOOK + SW)</t>
  </si>
  <si>
    <t>R75L481</t>
  </si>
  <si>
    <t>Příslušenství KS - IR přísvit</t>
  </si>
  <si>
    <t>122</t>
  </si>
  <si>
    <t>R75L48X1</t>
  </si>
  <si>
    <t>Tabulka "Prostor je střežen kamerovým systémem"</t>
  </si>
  <si>
    <t>dle technické zprávy a platných směrnic SŽDC</t>
  </si>
  <si>
    <t>123</t>
  </si>
  <si>
    <t>R75L496</t>
  </si>
  <si>
    <t>PŘIPOJENÍ KAMEROVÉHO SYSTÉMU - KONFIGURAČNÍ PRÁCE</t>
  </si>
  <si>
    <t>124</t>
  </si>
  <si>
    <t>R75M824</t>
  </si>
  <si>
    <t>SWITCH ETHERNET L2 DO 12 PORTŮ PoE, PRŮMYSLOVÉ PROVEDENÍ</t>
  </si>
  <si>
    <t>125</t>
  </si>
  <si>
    <t>R75M92X</t>
  </si>
  <si>
    <t>PRŮMYSLOVÝ RINGSWITCH - MONTÁŽ</t>
  </si>
  <si>
    <t>126</t>
  </si>
  <si>
    <t>R75O1B1</t>
  </si>
  <si>
    <t>EZS, HLÁSIČ TLAČÍTKOVÝ - LEHKÉ PROVEDENÍ</t>
  </si>
  <si>
    <t>127</t>
  </si>
  <si>
    <t>R75O1BX</t>
  </si>
  <si>
    <t>EZS, HLÁSIČ - MONTÁŽ</t>
  </si>
  <si>
    <t>128</t>
  </si>
  <si>
    <t>R75O1E8</t>
  </si>
  <si>
    <t>EZS, PROVOZNÍ KNIHA</t>
  </si>
  <si>
    <t>129</t>
  </si>
  <si>
    <t>POPLATKY ZA LIKVIDACI ODPADŮ NEKONTAMINOVANÝCH - 17 05 04 VYTĚŽENÉ ZEMINY A HORNINY - II. TŘÍDA - TĚŽITELNOSTI VČ. DOPRAVY NA SKLÁDKU A MANIPULACE</t>
  </si>
  <si>
    <t>D.1.2.9</t>
  </si>
  <si>
    <t>Jiná sdělovací zařízení</t>
  </si>
  <si>
    <t>PS 02-02-91</t>
  </si>
  <si>
    <t>Dálková diagnostika TS ŽDC</t>
  </si>
  <si>
    <t xml:space="preserve">    D.1.2.9</t>
  </si>
  <si>
    <t xml:space="preserve">      PS 02-02-91</t>
  </si>
  <si>
    <t>Elektroinstalace - silnoproud</t>
  </si>
  <si>
    <t>747704</t>
  </si>
  <si>
    <t>ZAŠKOLENÍ OBSLUHY</t>
  </si>
  <si>
    <t>Dle technické zprávy, TKP staveb státních drah. Dle příloh projektové dokumentace. 
8,0=8,000 [A]</t>
  </si>
  <si>
    <t>1. Položka obsahuje: 
 – cenu za dobu kdy je s funkcí seznamována obsluha zařízení, včetně odevzdání dokumentace skutečného provedení 
2. Položka neobsahuje: 
 X 
3. Způsob měření: 
Udává se čas v hodinách.</t>
  </si>
  <si>
    <t>75O923</t>
  </si>
  <si>
    <t>DDTS ŽDC, SW DOPLNĚNÍ INS</t>
  </si>
  <si>
    <t>KUS</t>
  </si>
  <si>
    <t>Dle technické zprávy, TKP staveb státních drah. Dle příloh projektové dokumentace. 
4,0=4,000 [A]</t>
  </si>
  <si>
    <t>1. Položka obsahuje:  
- kompletní doplnění SW InS o jeden nový TLS 
- doplnění aplikačního a programového vybavení integračního serveru InS 
- doplnění dispečerské klientské aplikaci pro dohled TLS 
- náklady na mzdy 
- programátorské práce 
2. Položka neobsahuje: 
 X 
3. Způsob měření: 
Udává se počet kusů integrovaných TLS .</t>
  </si>
  <si>
    <t>75O931</t>
  </si>
  <si>
    <t>DDTS ŽDC, SW DOPLNĚNÍ APLIKACE KLIENTA O TLS</t>
  </si>
  <si>
    <t>Dle technické zprávy, TKP staveb státních drah. Dle příloh projektové dokumentace. 
2,0=2,000 [A]</t>
  </si>
  <si>
    <t>1. Položka obsahuje:  
- doplnění dispečerské klientské aplikaci pro dohled TLS 
- náklady na mzdy 
- programátorské práce 
2. Položka neobsahuje: 
- zpřístupnění dohledu nad novými TLS v konkrétních klientských pracovištích  
3. Způsob měření: 
Udává se počet kusů integrovaných TLS .</t>
  </si>
  <si>
    <t>75O934</t>
  </si>
  <si>
    <t>DDTS ŽDC, SW DOPLNĚNÍ STACIONÁRNÍHO KLIENTA</t>
  </si>
  <si>
    <t>Dle technické zprávy, TKP staveb státních drah. Dle příloh projektové dokumentace. 
1,0=1,000 [A]</t>
  </si>
  <si>
    <t>1. Položka obsahuje:  
- úprava konfigurace stávajícího klientského pracoviště pro zobrazení nově integrovaných TLS 
- úprava uživatelských oprávnění 
- licence, protokoly ČSN EN 60870-5-104, XML 
- náklady na mzdy 
- programátorské práce 
2. Položka neobsahuje: 
 X 
3. Způsob měření: 
Udává se počet kusů kompletní konstrukce nebo práce.</t>
  </si>
  <si>
    <t>75O93C</t>
  </si>
  <si>
    <t>DDTS ŽDC, SW DOPLNĚNÍ MOBILNÍHO KLIENTA</t>
  </si>
  <si>
    <t>Dle technické zprávy, TKP staveb státních drah. Dle příloh projektové dokumentace. 
3,0=3,000 [A]</t>
  </si>
  <si>
    <t>75O943</t>
  </si>
  <si>
    <t>DDTS ŽDC, INTEGRACE EOV DO INK DDTS ŽDC</t>
  </si>
  <si>
    <t>1. Položka obsahuje:  
- SW integraci jednoho rozváděče EOV v rozsahu do osmi výměn do InK systému DDTS ŽDC 
- licence s potřebnými protokoly MODBUS, DBNet, S-Net, IEC 60870-5-104 atd.  
- parametrizaci a naplnění datových, technologických, telemetrických a řídicích struktur DDTS ŽDC pro přenos informací 
- odzkoušení programového vybavení, ověření uživatelských funkcí na úplné implementaci, verifikace přenášených dat 
- náklady na mzdy 
- programátorské práce včetně potřebného vybavení 
2. Položka neobsahuje: 
 X 
3. Způsob měření: 
Udává se počet kusů rozvaděčů EOV v rozsahu do osmi výměn.</t>
  </si>
  <si>
    <t>75O94A</t>
  </si>
  <si>
    <t>DDTS ŽDC, ROZŠÍŘENÍ INTEGRACE PZTS DO SERVERŮ A KLIENTŮ DDTS ŽDC</t>
  </si>
  <si>
    <t>1. Položka obsahuje:  
- rozšíření SW integrace jedné ústředny PZTS v rozsahu padesáti dalších čidel do systému DDTS ŽDC - zahrnuta integrace ve všech úrovních systému DDTS ŽDC mimo InK (InS, TeS, klienti) pro jednu lokalitu InS 
- doplnění stávajících klientských pracovišť (stacionární, mobilní, tenký, terminálový) o rozšíření ústředny PZTS v rozsahu do padesáti čidel 
- licence s potřebnými protokoly SNMP, IEC 60870-5-104 atd.  
- parametrizaci a naplnění datových, technologických, telemetrických a řídicích struktur DDTS ŽDC pro přenos informací 
- odzkoušení programového vybavení, ověření uživatelských funkcí na úplné implementaci, verifikace přenášených dat 
- systémovou a datovou analýzu technologického modelu, realizace a plnění presentačních zobrazení a formulářů 
- úpravu a odzkoušení programových a řídicích prostředků pro export dat 
- náklady na mzdy 
- programátorské práce včetně potřebného vybavení 
2. Položka neobsahuje: 
 X 
3. Způsob měření: 
Udává se počet kusů rozšíření ústředen PZTS do padesáti dalších čidel.</t>
  </si>
  <si>
    <t>75O94K</t>
  </si>
  <si>
    <t>DDTS ŽDC, ROZŠÍŘENÍ INTEGRACE OSE DO INK DDTS ŽDC</t>
  </si>
  <si>
    <t>1. Položka obsahuje:  
- rozšíření SW integrace jednoho převodníku OSE v rozsahu patnácti dalších elektroměrů do InK systému DDTS ŽDC 
- licence s potřebnými protokoly MODBUS, DBNet, S-Net, IEC 60870-5-104 atd.  
- parametrizaci a naplnění datových, technologických, telemetrických a řídicích struktur DDTS ŽDC pro přenos informací 
- odzkoušení programového vybavení, ověření uživatelských funkcí na úplné implementaci, verifikace přenášených dat 
- náklady na mzdy 
- programátorské práce včetně potřebného vybavení 
2. Položka neobsahuje: 
 X 
3. Způsob měření: 
Udává se počet kusů rozšíření převodníků OSE o patnáct dalších elektroměrů.</t>
  </si>
  <si>
    <t>75O956</t>
  </si>
  <si>
    <t>DDTS ŽDC, INTEGRACE KLIMATIZAČNÍ NEBO VZT JEDNOTKY DO SERVERŮ A KLIENTŮ DDTS ŽDC</t>
  </si>
  <si>
    <t>1. Položka obsahuje:  
- SW integraci jedné klimatizační nebo vzduchotechnické jednotky do systému DDTS ŽDC - zahrnuta integrace ve všech úrovních systému DDTS ŽDC mimo InK (InS, TeS, klienti) pro jednu lokalitu InS 
- úprava stávajících klientských pracovišť (stacionární, mobilní, tenký, terminálový) o jednu klimatizační nebo vzduchotechnickou jednotku 
- licence s potřebnými protokoly SNMP, IEC 60870-5-104 atd.  
- parametrizaci a naplnění datových, technologických, telemetrických a řídicích struktur DDTS ŽDC pro přenos informací 
- odzkoušení programového vybavení, ověření uživatelských funkcí na úplné implementaci, verifikace přenášených dat 
- systémovou a datovou analýzu technologického modelu, realizace a plnění presentačních zobrazení a formulářů 
- úpravu a odzkoušení programových a řídicích prostředků pro export dat 
- náklady na mzdy 
- programátorské práce včetně potřebného vybavení 
2. Položka neobsahuje: 
 X 
3. Způsob měření: 
Udává se počet kusů klimatizačních nebo vzduchotechnických jednotek</t>
  </si>
  <si>
    <t>75O959</t>
  </si>
  <si>
    <t>DDTS ŽDC, ROZŠÍŘENÍ INTEGRACE EE DO SERVERŮ A KLIENTŮ DDTS ŽDC</t>
  </si>
  <si>
    <t>1. Položka obsahuje:  
- rozšíření SW integrace signálů z energetických a elektrotechnických systémů stažených do jednoho PLC nebo do jednoho analyzátoru sítě v rozsahu do 24xDI / 24xDO / 12AI  do systému DDTS ŽDC - zahrnuta integrace ve všech úrovních systému DDTS ŽDC mimo InK (InS, TeS, klienti) pro jednu lokalitu InS 
- doplnění stávajících klientských pracovišť (stacionární, mobilní, tenký, terminálový) o signály z energetických a elektrotechnických systémů stažených do jednoho PLC nebo do jednoho analyzátoru sítě v rozsahu do 24xDI / 24xDO / 12xAI 
- licence s potřebnými protokoly SNMP, IEC 60870-5-104 atd.  
- parametrizaci a naplnění datových, technologických, telemetrických a řídicích struktur DDTS ŽDC pro přenos informací 
- odzkoušení programového vybavení, ověření uživatelských funkcí na úplné implementaci, verifikace přenášených dat 
- systémovou a datovou analýzu technologického modelu, realizace a plnění presentačních zobrazení a formulářů 
- úpravu a odzkoušení programových a řídicích prostředků pro export dat 
- náklady na mzdy 
- programátorské práce včetně potřebného vybavení 
2. Položka neobsahuje: 
 X 
3. Způsob měření: 
Udává se počet kusů rozšíření PLC nebo analyzátorů sítě do 24xDI / 24xDO / 12AI.</t>
  </si>
  <si>
    <t>75O95A</t>
  </si>
  <si>
    <t>DDTS ŽDC, INTEGRACE SUZ DO SERVERŮ A KLIENTŮ DDTS ŽDC</t>
  </si>
  <si>
    <t>1. Položka obsahuje:  
- SW integraci jednoho SUZ do systému DDTS ŽDC - zahrnuta integrace ve všech úrovních systému DDTS ŽDC mimo InK (InS, TeS, klienti) pro jednu lokalitu InS 
- úprava stávajících klientských pracovišť (stacionární, mobilní, tenký, terminálový) o jednu SUZ 
- licence s potřebnými protokoly MODBUS, DBNet, S-Net, IEC 60870-5-104 atd.  
- parametrizaci a naplnění datových, technologických, telemetrických a řídicích struktur DDTS ŽDC pro přenos informací 
- odzkoušení programového vybavení, ověření uživatelských funkcí na úplné implementaci, verifikace přenášených dat 
- systémovou a datovou analýzu technologického modelu, realizace a plnění presentačních zobrazení a formulářů 
- úpravu a odzkoušení programových a řídicích prostředků pro export dat 
- náklady na mzdy 
- programátorské práce včetně potřebného vybavení 
2. Položka neobsahuje: 
 X 
3. Způsob měření: 
Udává se počet kusů SUZ.</t>
  </si>
  <si>
    <t>D.2</t>
  </si>
  <si>
    <t>Stavební část</t>
  </si>
  <si>
    <t>D.2.1</t>
  </si>
  <si>
    <t>INŽENÝRSKÉ OBJEKTY</t>
  </si>
  <si>
    <t>D.2.1.1</t>
  </si>
  <si>
    <t>Kolejový svršek a spodek</t>
  </si>
  <si>
    <t>SO 01-10-01</t>
  </si>
  <si>
    <t>Železniční svršek</t>
  </si>
  <si>
    <t>O4</t>
  </si>
  <si>
    <t>SO 01-10-01.1</t>
  </si>
  <si>
    <t xml:space="preserve">  D.2.1</t>
  </si>
  <si>
    <t xml:space="preserve">    D.2.1.1</t>
  </si>
  <si>
    <t xml:space="preserve">      SO 01-10-01</t>
  </si>
  <si>
    <t xml:space="preserve">        SO 01-10-01.1</t>
  </si>
  <si>
    <t>Zemní práce</t>
  </si>
  <si>
    <t>12373</t>
  </si>
  <si>
    <t>ODKOP PRO SPOD STAVBU SILNIC A ŽELEZNIC TŘ. I</t>
  </si>
  <si>
    <t>1: Dle technické zprávy, výkresových příloh projektové dokumentace. Dle výkazů materiálu projektu. Dle tabulky kubatur projektanta. 
2: Výkop zeminy tř. I z kolejiště   Výkop zeminy z kolejiště (třída těž.3) Výkop zeminy z kolejiště (třída těž.3) 
3: 65,6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</si>
  <si>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</si>
  <si>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Zřízení drážního svršku</t>
  </si>
  <si>
    <t>501</t>
  </si>
  <si>
    <t>PRAŽEC DŘEVĚNÝ</t>
  </si>
  <si>
    <t>1: Dle technické zprávy, výkresových příloh projektové dokumentace. Dle výkazů materiálu projektu. Dle tabulky kubatur projektanta. 
2: Nové dřevěné pražce   
3: 6</t>
  </si>
  <si>
    <t>dodávka materiálu železničního svršku dle požadavků Technických kvalitativních podmínek staveb SŽDC, případně dle požadavků Zvláštních technických kvalitativních podmínek konkrétní stavby</t>
  </si>
  <si>
    <t>5031</t>
  </si>
  <si>
    <t>PRAŽEC BETONOVÝ PODKLADNICOVÝ - TYP SB 08P</t>
  </si>
  <si>
    <t>1: Dle technické zprávy, výkresových příloh projektové dokumentace. Dle výkazů materiálu projektu. Dle tabulky kubatur projektanta. 
2: Odpočet betonových pražců   
3: -6</t>
  </si>
  <si>
    <t>512550</t>
  </si>
  <si>
    <t>KOLEJOVÉ LOŽE - ZŘÍZENÍ Z KAMENIVA HRUBÉHO DRCENÉHO (ŠTĚRK)</t>
  </si>
  <si>
    <t>1: Dle technické zprávy, výkresových příloh projektové dokumentace. Dle výkazů materiálu projektu. Dle tabulky kubatur projektanta. 
2: Nové štěrkové lože fr. 31.5/63   
3: 158,4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</si>
  <si>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</si>
  <si>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</si>
  <si>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</si>
  <si>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dokumentace. Dle výkazů materiálu projektu. Dle tabulky kubatur projektanta. 
2: Dosypání štěrkového lože fr.31.5/63 (SVÚ - 0,15 m3 na m)   
3: 209,6=209,600 [A]</t>
  </si>
  <si>
    <t>528331</t>
  </si>
  <si>
    <t>KOLEJ 49 E1, ROZD. "U", BEZSTYKOVÁ, PR. BET. PODKLADNICOVÝ, UP. TUHÉ</t>
  </si>
  <si>
    <t>1: Dle technické zprávy, výkresových příloh projektové dokumentace. Dle výkazů materiálu projektu. Dle tabulky kubatur projektanta. 
2: Kolejový rošt kolej 49E1, upevnění tuhé podkladnicové K (s antikorozní úpravou pod přejezdem - 19.2 m), pražce dl. 2.42 m, 270 kg, rozdělení "u"   
3: 48,5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</si>
  <si>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</si>
  <si>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542121</t>
  </si>
  <si>
    <t>SMĚROVÉ A VÝŠKOVÉ VYROVNÁNÍ KOLEJE NA PRAŽCÍCH BETONOVÝCH DO 0,05 M</t>
  </si>
  <si>
    <t>1: Dle technické zprávy, výkresových příloh projektové dokumentace. Dle výkazů materiálu projektu. Dle tabulky kubatur projektanta. 
2: Směrová a výšková úprava stávající koleje R65 na beton. pražcích (2x bez délky přejezdové konstrukce + 1x celé)    
3: 1203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</si>
  <si>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</si>
  <si>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542211</t>
  </si>
  <si>
    <t>SMĚROVÉ A VÝŠKOVÉ VYROVNÁNÍ VÝHYBKOVÉ KONSTRUKCE NA PRAŽCÍCH DŘEVĚNÝCH DO 0,05 M</t>
  </si>
  <si>
    <t>1: Dle technické zprávy, výkresových příloh projektové dokumentace. Dle výkazů materiálu projektu. Dle tabulky kubatur projektanta. 
2: Směrová a výšková úprava stávající výhybky na dřev. pražcích - 2x pojezd    
3: 100</t>
  </si>
  <si>
    <t>543231</t>
  </si>
  <si>
    <t>VÝMĚNA JEDNOTLIVÉHO PRAŽCE BETONOVÉHO PODKLADNICOVÉHO, UPEVNĚNÍ TUHÉ</t>
  </si>
  <si>
    <t>1: Dle technické zprávy, výkresových příloh projektové dokumentace. Dle výkazů materiálu projektu. Dle tabulky kubatur projektanta. 
2: Ojedinělá výměna betonových pražců   
3: 10</t>
  </si>
  <si>
    <t>1. Položka obsahuje: 
 – dodávku a uložení vyměňovaného materiálu, ať nového, regenerovaného nebo vyzískaného 
 – doplnění podložek, spojkových šroubů, svěrkových šroubů, matic a dvojitých pružných kroužků apod. 
 – naložení a odvoz demontovaného materiálu do skladu nebo na likvidaci 
 – příplatky za ztížené podmínky při práci v koleji, např. překážky po stranách koleje, práci v tunelu ap. 
2. Položka neobsahuje: 
 – poplatek za likvidaci odpadů (nacení se dle SSD 0) 
3. Způsob měření: 
Udává se počet kusů kompletní konstrukce nebo práce.</t>
  </si>
  <si>
    <t>543412</t>
  </si>
  <si>
    <t>VÝMĚNA UPEVNĚNÍ (ŠROUBŮ, SPON, SVĚREK, KROUŽKŮ) PRUŽNÉHO</t>
  </si>
  <si>
    <t>PÁR</t>
  </si>
  <si>
    <t>1: Dle technické zprávy, výkresových příloh projektové dokumentace. Dle výkazů materiálu projektu. Dle tabulky kubatur projektanta. 
2: Výměna svěrek ŽS4 za Skl24   
3: 152</t>
  </si>
  <si>
    <t>1. Položka obsahuje: 
 – dodávku a uložení vyměňovaného materiálu, ať nového, regenerovaného nebo vyzískaného 
 – případné doplnění ostatního drobného kolejiva 
 – naložení a odvoz demontovaného materiálu do skladu nebo na likvidaci 
 – příplatky za ztížené podmínky při práci v koleji, např. překážky po stranách koleje, práci v tunelu ap. 
2. Položka neobsahuje: 
 X 
3. Způsob měření: 
Udává se vždy pár, tj. po dvou kusech úložných ploch kolejnice na každém pražci.</t>
  </si>
  <si>
    <t>543420</t>
  </si>
  <si>
    <t>VÝMĚNA PODKLADNIC</t>
  </si>
  <si>
    <t>1: Dle technické zprávy, výkresových příloh projektové dokumentace. Dle výkazů materiálu projektu. Dle tabulky kubatur projektanta. 
2: Ojedinělá výměna podkladnic   
3: 10</t>
  </si>
  <si>
    <t>543430</t>
  </si>
  <si>
    <t>VÝMĚNA PODLOŽEK POD KOLEJNICEMI</t>
  </si>
  <si>
    <t>1: Dle technické zprávy, výkresových příloh projektové dokumentace. Dle výkazů materiálu projektu. Dle tabulky kubatur projektanta. 
2: Výměna  pryžových podložek pod podkladnici a patu kolejnice   
3: 152</t>
  </si>
  <si>
    <t>1. Položka obsahuje: 
 – dodávku a uložení vyměňovaného materiálu, ať nového, regenerovaného nebo vyzískaného 
 – případné doplnění ostatního drobného kolejiva 
 – naložení a odvoz demontovaného materiálu do skladu nebo na likvidaci 
 – příplatky za ztížené podmínky při práci v koleji, např. překážky po stranách koleje, práci v tunelu ap. 
2. Položka neobsahuje: 
 – poplatek za likvidaci odpadů (nacení se dle SSD 0) 
3. Způsob měření: 
Udává se vždy pár, tj. po dvou kusech úložných ploch kolejnice na každém pražci.</t>
  </si>
  <si>
    <t>545111</t>
  </si>
  <si>
    <t>SVAR KOLEJNIC (STEJNÉHO TVARU) 60 E2, R 65 JEDNOTLIVĚ</t>
  </si>
  <si>
    <t>1: Dle technické zprávy, výkresových příloh projektové dokumentace. Dle výkazů materiálu projektu. Dle tabulky kubatur projektanta. 
2: Svary termitem 
3: 1*2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</si>
  <si>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</si>
  <si>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545121</t>
  </si>
  <si>
    <t>SVAR KOLEJNIC (STEJNÉHO TVARU) 49 E1, T JEDNOTLIVĚ</t>
  </si>
  <si>
    <t>1: Dle technické zprávy, výkresových příloh projektové dokumentace. Dle výkazů materiálu projektu. Dle tabulky kubatur projektanta. 
2: Svary termitem   
3: 2*2</t>
  </si>
  <si>
    <t>545220</t>
  </si>
  <si>
    <t>SVAR PŘECHODOVÝ (PŘECHODOVÁ KOLEJNICE) 49 E1/R 65</t>
  </si>
  <si>
    <t>1: Dle technické zprávy, výkresových příloh projektové dokumentace. Dle výkazů materiálu projektu. Dle tabulky kubatur projektanta. 
2: Přechodové kolejnice R65/S49, pružné podkladnicové upevnění, pražce dl. 2.42 m, 270 kg, rozdělení "u" 2x12,5 m 
3: 2</t>
  </si>
  <si>
    <t>1. Položka obsahuje: 
 – úpravu koleje nebo výhybky, tj. povolení upevňovadel, jejich případná výměna, úprava DILATAČNÍích spar, vyrovnání kolejnic výškové a směrové, případné obroušení nutných ploch apod., tak, aby mohl být vyhotoven svar 
 – svaření kolejnic nebo části výhybek, jeho opracování a obroušení 
 – úprava koleje nebo výhybkové konstrukce do stavu před svařováním 
 – příplatky za ztížené podmínky při práci v koleji, např. překážky po stranách koleje, práci v tunelu ap. 
2. Položka neobsahuje: 
 – případné řezání koleje 
 – zřízení bezstykové koleje 
3. Způsob měření: 
Udává se počet kusů kompletní konstrukce nebo práce.</t>
  </si>
  <si>
    <t>549210</t>
  </si>
  <si>
    <t>PRAŽCOVÁ KOTVA V NOVĚ ZŘIZOVANÉ KOLEJI</t>
  </si>
  <si>
    <t>1: Dle technické zprávy, výkresových příloh projektové dokumentace. Dle výkazů materiálu projektu. Dle tabulky kubatur projektanta. 
2: Pražcové kotvy v nové koleji   
3: 22</t>
  </si>
  <si>
    <t>1. Položka obsahuje: 
 – dodávku a montáž pražcové kotvy 
 – případné odhrabání štěrku v místě zabudování pražcové kotvy bez ohledu na ulehlost 
 – po dokončení montáže navrácení štěrku na původní místo a uvedení koleje do normového stavu 
 – příplatky za ztížené podmínky při práci v koleji, např. překážky po stranách koleje, práci v tunelu ap. 
2. Položka neobsahuje: 
 X 
3. Způsob měření: 
Udává se počet kusů kompletní konstrukce nebo práce.</t>
  </si>
  <si>
    <t>549220</t>
  </si>
  <si>
    <t>PRAŽCOVÁ KOTVA VE STÁVAJÍCÍ KOLEJI</t>
  </si>
  <si>
    <t>1: Dle technické zprávy, výkresových příloh projektové dokumentace. Dle výkazů materiálu projektu. Dle tabulky kubatur projektanta. 
2: Pražcové kotvy ve stávající koleji/výhybce   
3: 12</t>
  </si>
  <si>
    <t>1. Položka obsahuje: 
 – dodávku a montáž pražcové kotvy 
 – odhrabání štěrku v místě zabudování pražcové kotvy bez ohledu na ulehlost 
 – po dokončení montáže navrácení štěrku na původní místo a uvedení koleje do normového stavu 
 – příplatky za ztížené podmínky při práci v koleji, např. překážky po stranách koleje, práci v tunelu ap. 
2. Položka neobsahuje: 
 X 
3. Způsob měření: 
Udává se počet kusů kompletní konstrukce nebo práce.</t>
  </si>
  <si>
    <t>549311</t>
  </si>
  <si>
    <t>ZRUŠENÍ A ZNOVUZŘÍZENÍ BEZSTYKOVÉ KOLEJE NA NEDEMONTOVANÝCH ÚSECÍCH V KOLEJI</t>
  </si>
  <si>
    <t>1: Dle technické zprávy, výkresových příloh projektové dokumentace. Dle výkazů materiálu projektu. Dle tabulky kubatur projektanta. 
2: Úprava bezstykové koleje – úprava upínací teploty ve stávající koleji   
3: 100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</si>
  <si>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</si>
  <si>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549510</t>
  </si>
  <si>
    <t>ŘEZÁNÍ KOLEJNIC</t>
  </si>
  <si>
    <t>1: Dle technické zprávy, výkresových příloh projektové dokumentace. Dle výkazů materiálu projektu. Dle tabulky kubatur projektanta. 
2: Řezání kolejnic   
3: 2*2</t>
  </si>
  <si>
    <t>1. Položka obsahuje: 
 – rozřezání kolejnic všech profilů 
 – příplatky za ztížené podmínky při práci v koleji, např. překážky po stranách koleje, práci v tunelu ap. 
2. Položka neobsahuje: 
 X 
3. Způsob měření: 
Udává se počet kusů kompletní konstrukce nebo práce..</t>
  </si>
  <si>
    <t>R549331</t>
  </si>
  <si>
    <t>ZŘÍZENÍ BEZSTYKOVÉ KOLEJE NA NOVÝCH ÚSECÍCH V KOLEJI</t>
  </si>
  <si>
    <t>1: Dle technické zprávy, výkresových příloh projektové dokumentace. Dle výkazů materiálu projektu. Dle tabulky kubatur projektanta. 
2: Ojedinělá výměna podkladnic   
3: 10+48</t>
  </si>
  <si>
    <t>1. Položka obsahuje:   
 - úprava dilatačních spár a následné utažení upevňovadel   
 - montážní přípravky na zajištění podmínek daných předpisem SŽDC S 3/2, zejména dodržení upínací teploty   
 - směrovou a výškovou úpravu koleje   
 - podbíjení pražců, vyrovnání nivelety koleje nebo výhybkové konstrukce do 50 mm při zapojování na novostavbu (přechodový úsek)   
 - příplatky za ztížené podmínky při práci v koleji, např. překážky po stranách koleje, práci v tunelu ap.   
2. Položka neobsahuje:   
 - případné doplnění kolejového lože   
 - svary   
3. Způsob měření:   
Měří se délka koleje ve smyslu ČSN 73 6360, tj. v ose koleje.</t>
  </si>
  <si>
    <t>Elektroinstalace - slaboproud</t>
  </si>
  <si>
    <t>Demontáž a zpětná montáž čidla počítače náprav (PB)   
4 páry</t>
  </si>
  <si>
    <t>Ostatní konstrukce a práce</t>
  </si>
  <si>
    <t>R02940</t>
  </si>
  <si>
    <t>GEOMETRICKÉ ZAJIŠTĚNÍ KOLEJE (PROJEKT, ZAMĚŘENÍ, ZNAČKY)</t>
  </si>
  <si>
    <t>R-položky MCO</t>
  </si>
  <si>
    <t>1: Dle technické zprávy, výkresových příloh projektové dokumentace. Dle výkazů materiálu projektu. Dle tabulky kubatur projektanta. 
2: Geometrické zajištění koleje (projekt, zaměření, značky)   
3: 1</t>
  </si>
  <si>
    <t>R037103</t>
  </si>
  <si>
    <t>Náklady vyplývající ze zásad organicace výstavby (náklady ZOV)</t>
  </si>
  <si>
    <t>1: Dle technické zprávy, výkresových příloh projektové dokumentace a dle TKP staveb státních drah. Dle výkazů materiálu projektu. Dle tabulky kubatur projektanta. 
2: Viz. B.1.STZ, část B.8 Zásady organizace výstavby a všech grafických a textových příloh  
3: 1</t>
  </si>
  <si>
    <t>Viz. Technická zpráva B.8.1, část B.8 Zásady organizace výstavby a všech grafických a textových příloh části B.8</t>
  </si>
  <si>
    <t>R925120</t>
  </si>
  <si>
    <t>DRÁŽNÍ STEZKY Z DRTI TL. PŘES 50 MM</t>
  </si>
  <si>
    <t>1: Dle technické zprávy, výkresových příloh projektové dokumentace. Dle výkazů materiálu projektu. Dle tabulky kubatur projektanta. 
2: Drážní stezka ŠD fr. 4/16   
3: 7,9/0,1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</si>
  <si>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</si>
  <si>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Doplňující konstrukce a práce</t>
  </si>
  <si>
    <t>921930</t>
  </si>
  <si>
    <t>ANTIKOROZNÍ PROVEDENÍ UPEVŇOVADEL A JINÉHO DROBNÉHO KOLEJIVA</t>
  </si>
  <si>
    <t>1: Dle technické zprávy, výkresových příloh projektové dokumentace. Dle výkazů materiálu projektu. Dle tabulky kubatur projektanta. 
2: Kolejový rošt kolej 49E1, upevnění tuhé podkladnicové K (s antikorozní úpravou pod přejezdem - 19.2 m), pražce dl. 2.42 m, 270 kg, rozdělení "u"   
3: 19,2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</si>
  <si>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</si>
  <si>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923122</t>
  </si>
  <si>
    <t>HEKTOMETROVNÍK Z UŽITÉHO MATERIÁLU</t>
  </si>
  <si>
    <t>Posun sklonovníku a hektometrovníku   
1</t>
  </si>
  <si>
    <t>1. Položka obsahuje: 
 – dodávku a osazení včetně nutných zemních prací a obetonování 
 – případnou obnovu nátěru 
 – odrazky nebo retroreflexní fólie 
2. Položka neobsahuje: 
 X 
3. Způsob měření: 
Udává se počet kusů kompletní konstrukce nebo práce.</t>
  </si>
  <si>
    <t>923472</t>
  </si>
  <si>
    <t>SKLONOVNÍK Z UŽITÉHO MATERIÁLU</t>
  </si>
  <si>
    <t>Posun sklonovníku a hektometrovníku   
2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</si>
  <si>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</si>
  <si>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923822</t>
  </si>
  <si>
    <t>SLOUPEK DN 60 PRO NÁVĚST  Z UŽITÉHO MATERIÁLU</t>
  </si>
  <si>
    <t>1. Položka obsahuje: 
 – dodání a osazení sloupku v příslušném provedení včetně základu nebo patky a zemních prací 
 – protikorozní úpravu, není-li tato provedena již z výroby nebo daná vlastnostmi použitého materiálu 
2. Položka neobsahuje: 
 X 
3. Způsob měření: 
Udává se počet kusů kompletní konstrukce nebo práce.</t>
  </si>
  <si>
    <t>Bourání a demontáže</t>
  </si>
  <si>
    <t>965010</t>
  </si>
  <si>
    <t>ODSTRANĚNÍ KOLEJOVÉHO LOŽE A DRÁŽNÍCH STEZEK</t>
  </si>
  <si>
    <t>1: Dle technické zprávy, výkresových příloh projektové dokumentace. Dle výkazů materiálu projektu. Dle tabulky kubatur projektanta. 
2: Demontáž - staré štěrkové lože (štěrk čistý)   
3: 63,4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</si>
  <si>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</si>
  <si>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965113</t>
  </si>
  <si>
    <t>DEMONTÁŽ KOLEJE NA BETONOVÝCH PRAŽCÍCH DO KOLEJOVÝCH POLÍ S ODVOZEM NA MONTÁŽNÍ ZÁKLADNU S NÁSLEDNÝM ROZEBRÁNÍM</t>
  </si>
  <si>
    <t>1: Dle technické zprávy, výkresových příloh projektové dokumentace. Dle výkazů materiálu projektu. Dle tabulky kubatur projektanta. 
2: Demontáž - kolej. rošt S49, pražce beton, rozdělení "u"   
3: 32,5 
4: Demontáž - kolej. rošt R65, pražce beton, rozdělení "c"   
5: 10,2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</si>
  <si>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</si>
  <si>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</si>
  <si>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</si>
  <si>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1: Dle technické zprávy, výkresových příloh projektové dokumentace. Dle výkazů materiálu projektu. Dle tabulky kubatur projektanta. 
2: Demontáž - kolej. rošt S49, pražce dřevěné, rozdělení "c"   
3: 5,3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</si>
  <si>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
2. Položka neobsahuje: 
 – odvoz nevyhovujícího materiálu na likvidaci 
 – poplatky za likvidaci odpadů, nacení se položkami ze ssd 0 
3. Způsob měření: 
Měří se délka koleje ve smyslu ČSN 73 6360, tj. v ose koleje.</t>
  </si>
  <si>
    <t>965841</t>
  </si>
  <si>
    <t>DEMONTÁŽ JAKÉKOLIV NÁVĚSTI</t>
  </si>
  <si>
    <t>Posun sklonovníku a hektometrovníku   
3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</si>
  <si>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</si>
  <si>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R015111</t>
  </si>
  <si>
    <t>POPLATKY ZA LIKVIDACI ODPADŮ NEKONTAMINOVANÝCH - 17 05 04 VYTĚŽENÉ ZEMINY A HORNINY - I. TŘÍDA - TĚŽITELNOSTI, VČ. DOPRAVY NA SKLÁDKU A MANIPULACE</t>
  </si>
  <si>
    <t>1: Dle technické zprávy, výkresových příloh projektové dokumentace. Dle výkazů materiálu projektu. Dle tabulky kubatur projektanta. 
2: zemina 
3: 1,9*65,6</t>
  </si>
  <si>
    <t>1. Položka obsahuje:   - veškeré poplatky provozovateli skládky, recyklační linky nebo jiného zařízení na zpracování nebo likvidaci odpadů související s převzetím, uložením, zpracováním nebo likvidací odpadu      
- náklady spojené s dopravou odpadu z místa stavby na místo převzetí provozovatelem skládky, recyklační linky nebo jiného zařízení na zpracování a likvidaci odpadů, veškerou manipulaci s odpadem 2. Způsob měření:      
Tunou se rozumí hmotnost odpadu vytříděného v souladu se zákonem č. 185/2001 Sb., o nakládání s odpady, v platném znění.</t>
  </si>
  <si>
    <t>R015150</t>
  </si>
  <si>
    <t>POPLATKY ZA LIKVIDACI ODPADŮ NEKONTAMINOVANÝCH - 17 05 08  ŠTĚRK Z KOLEJIŠTĚ (ODPAD PO RECYKLACI) VČ. DOPRAVY NA SKLÁDKU A MANIPULACE</t>
  </si>
  <si>
    <t>1: Dle technické zprávy, výkresových příloh projektové dokumentace. Dle výkazů materiálu projektu. Dle tabulky kubatur projektanta. 
2: Demontáž - staré štěrkové lože (štěrk čistý) 
3: (63,4-5)*2,1</t>
  </si>
  <si>
    <t>1. Položka obsahuje:   
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   
2. Způsob měření:   
Tunou se rozumí hmotnost odpadu vytříděného v souladu se zákonem č. 185/2001 Sb., o nakládání s odpady, v platném znění.</t>
  </si>
  <si>
    <t>R015210</t>
  </si>
  <si>
    <t>POPLATKY ZA LIKVIDACI ODPADŮ NEKONTAMINOVANÝCH - 17 01 01  ŽELEZNIČNÍ PRAŽCE BETONOVÉ VČ. DOPRAVY NA SKLÁDKU A MANIPULACE</t>
  </si>
  <si>
    <t>1: Dle technické zprávy, výkresových příloh projektové dokumentace. Dle výkazů materiálu projektu. Dle tabulky kubatur projektanta. 
2: betonové pražce 
3: 18,7 
4: betonové pražce - výměna 
5: 2,7</t>
  </si>
  <si>
    <t>R015250</t>
  </si>
  <si>
    <t>POPLATKY ZA LIKVIDACI ODPADŮ NEKONTAMINOVANÝCH - 17 02 03  POLYETYLÉNOVÉ  PODLOŽKY (ŽEL. SVRŠEK) VČ. DOPRAVY NA SKLÁDKU A MANIPULACE</t>
  </si>
  <si>
    <t>1: Dle technické zprávy, výkresových příloh projektové dokumentace. Dle výkazů materiálu projektu. Dle tabulky kubatur projektanta. 
2: PE podložky 
3: 0,016 
4: PE podložky - měněné pražce 
5: 0,014</t>
  </si>
  <si>
    <t>R015265</t>
  </si>
  <si>
    <t>POPLATKY ZA LIKVIDACI ODPADŮ NEBEZPEČNÝCH - 17 02 04 PRYŽOVÉ PODLOŽKY (ŽEL. SVRŠEK) - VČ. DOPRAVY NA SKLÁDKU A MANIPULACE</t>
  </si>
  <si>
    <t>1: Dle technické zprávy, výkresových příloh projektové dokumentace. Dle výkazů materiálu projektu. Dle tabulky kubatur projektanta. 
2: pryžové podložky 
3: 0,032 
4: pryžové podložky - měněné pražce 
5: 0,03</t>
  </si>
  <si>
    <t>R015510</t>
  </si>
  <si>
    <t>POPLATKY ZA LIKVIDACI ODPADŮ NEBEZPEČNÝCH - 17 05 07* LOKÁLNĚ ZNEČIŠTĚNÝ ŠTĚRK A ZEMINA Z KOLEJIŠTĚ - (VÝHYBKY), VČ. DOPRAVY A MANIPULACE</t>
  </si>
  <si>
    <t>1: Dle technické zprávy, výkresových příloh projektové dokumentace. Dle výkazů materiálu projektu. Dle tabulky kubatur projektanta. 
2: znečištěný štěrk – výhybky 5*2,1</t>
  </si>
  <si>
    <t>R015520</t>
  </si>
  <si>
    <t>POPLATKY ZA LIKVIDACI ODPADŮ NEBEZPEČNÝCH - 17 02 04*  ŽELEZNIČNÍ PRAŽCE DŘEVĚNÉ VČ. DOPRAVY NA SKLÁDKU A MANIPULACE</t>
  </si>
  <si>
    <t>1: Dle technické zprávy, výkresových příloh projektové dokumentace. Dle výkazů materiálu projektu. Dle tabulky kubatur projektanta. 
2: dřevěné pražce 
3: 0,8</t>
  </si>
  <si>
    <t>1: Dle technické zprávy, výkresových příloh projektové dokumentace. Dle výkazů materiálu projektu. Dle tabulky kubatur projektanta. 
2: šrot neznečištěný     
3: 4,8+2,7 
4: svěrky a podkladnice 
5: 0,2+0,075</t>
  </si>
  <si>
    <t>1. Položka obsahuje: 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 2. Způsob měření: Tunou se rozumí hmotnost odpadu vytříděného v souladu se zákonem č. 185/2001 Sb., o nakládání s odpady, v platném znění.</t>
  </si>
  <si>
    <t>SO 01-10-01.2</t>
  </si>
  <si>
    <t>Úprava GKP - 3.podbití</t>
  </si>
  <si>
    <t xml:space="preserve">        SO 01-10-01.2</t>
  </si>
  <si>
    <t>1: Dle technické zprávy, výkresových příloh projektové dokumentace. Dle výkazů materiálu projektu. Dle tabulky kubatur projektanta. 
2: Dosypání štěrkového lože fr.31.5/63 (SVÚ - 0,15 m3 na m) 
3: 0,15*466,5=69,975 [A]</t>
  </si>
  <si>
    <t>542312</t>
  </si>
  <si>
    <t>NÁSLEDNÁ ÚPRAVA SMĚROVÉHO A VÝŠKOVÉHO USPOŘÁDÁNÍ KOLEJE - PRAŽCE BETONOVÉ</t>
  </si>
  <si>
    <t>1: Dle technické zprávy, výkresových příloh projektové dokumentace. Dle výkazů materiálu projektu. Dle tabulky kubatur projektanta. 
2: 3.podbití s dosypáním ŠL 0.15 m3/m   
3: 466,5=466,500 [A]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</si>
  <si>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</si>
  <si>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R037101</t>
  </si>
  <si>
    <t>Pomocné práce pro realizaci 3.podbití (zřízení nebo zajištění objížďky a přístupové cesty, demontáže a zpětné montáže konstrukcí a systémů překážejících realizaci)</t>
  </si>
  <si>
    <t>KPL</t>
  </si>
  <si>
    <t>"1: Dle technické zprávy, výkresových příloh projektové dokumentace. Dle výkazů materiálu projektu. Dle tabulky kubatur projektanta.  
2: Pomoc práce zřízení nebo zajištění objížďky a přístupové cesty    
3: 1"</t>
  </si>
  <si>
    <t>Zahrnuje objednatelem povolené náklady na požadovaná zařízení zhotovitele. Položka nezahrnuje demontáž a zpětnou montáž přejezdu (vykazuje se samostatně).</t>
  </si>
  <si>
    <t>R542900</t>
  </si>
  <si>
    <t>DOPRAVA MECHANIZACE</t>
  </si>
  <si>
    <t>SOUBOR</t>
  </si>
  <si>
    <t>"Potřebná mechanizace pro provedení 3.podbití  
1"</t>
  </si>
  <si>
    <t>Doprava mechanizace na stavbu a zpět</t>
  </si>
  <si>
    <t>921940</t>
  </si>
  <si>
    <t>MONTÁŽ PŘEJEZDU NEBO PŘECHODU Z JAKÝCHKOLIV VYZÍSKANÝCH NEBO REGENEROVANÝCH DÍLCŮ</t>
  </si>
  <si>
    <t>"1: Dle technické zprávy, výkresových příloh projektové dokumentace. Dle výkazů materiálu projektu. Dle tabulky kubatur projektanta.  
2: montáž přejezdu po provedení 3.podbití  
3: 69,1=69,100 [A]</t>
  </si>
  <si>
    <t>1. Položka obsahuje: 
 – dodání a pokládka panelů včetně lože 
 – příplatky za ztížené podmínky vyskytující se při zřízení kolejových vah, např. za překážky na straně koleje apod. 
2. Položka neobsahuje: 
 – zřízení, pronájem a odstranění dopravního značení objízdné trasy 
 – úpravy koleje (např. posun pražců, doplnění kolejového lože, směrová a výšková úprava) 
 – silniční panely v přechodu těles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</si>
  <si>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</si>
  <si>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</si>
  <si>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"1: Dle technické zprávy, výkresových příloh projektové dokumentace. Dle výkazů materiálu projektu. Dle tabulky kubatur projektanta.  
2: demontáž přejezdu pro provedení 3.podbití  
3: 69,1=69,100 [A]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</si>
  <si>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</si>
  <si>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SO 01-11-01</t>
  </si>
  <si>
    <t>Železniční spodek</t>
  </si>
  <si>
    <t xml:space="preserve">      SO 01-11-01</t>
  </si>
  <si>
    <t>1: Dle technické zprávy, výkresových příloh projektové dokumentace. Dle výkazů materiálu projektu. Dle tabulky kubatur projektanta. 
2: Výkop zeminy tř. I z kolejiště pro vybudování ZKPP  
3: 201,5</t>
  </si>
  <si>
    <t>12573</t>
  </si>
  <si>
    <t>VYKOPÁVKY ZE ZEMNÍKŮ A SKLÁDEK TŘ. I</t>
  </si>
  <si>
    <t>1: Dle technické zprávy, výkresových příloh projektové dokumentace. Dle výkazů materiálu projektu. Dle tabulky kubatur projektanta. 
2: Obsyp šachty vhodnou zeminou z výkopu se zhutněním   
3: 0,5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</si>
  <si>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</si>
  <si>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13273</t>
  </si>
  <si>
    <t>HLOUBENÍ RÝH ŠÍŘ DO 2M PAŽ I NEPAŽ TŘ. I</t>
  </si>
  <si>
    <t>1: Dle technické zprávy, výkresových příloh projektové dokumentace. Dle výkazů materiálu projektu. Dle tabulky kubatur projektanta. 
2: Výkop pro zřízení odvodnění - rýha trativodu, šachty, svod. potrubí zemina tř. I 
3: 14,1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</si>
  <si>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</si>
  <si>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17481</t>
  </si>
  <si>
    <t>ZÁSYP JAM A RÝH Z NAKUPOVANÝCH MATERIÁLŮ</t>
  </si>
  <si>
    <t>1: Dle technické zprávy, výkresových příloh projektové dokumentace. Dle výkazů materiálu projektu. Dle tabulky kubatur projektanta. 
2: Zásyp rýhy svodného potrubí ze štěrkopísku   
3: 5,5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</si>
  <si>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</si>
  <si>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</si>
  <si>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</si>
  <si>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</si>
  <si>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18110</t>
  </si>
  <si>
    <t>ÚPRAVA PLÁNĚ SE ZHUTNĚNÍM V HORNINĚ TŘ. I</t>
  </si>
  <si>
    <t>1: Dle technické zprávy, výkresových příloh projektové dokumentace. Dle výkazů materiálu projektu. Dle tabulky kubatur projektanta. 
2: Přehutnění zemní pláně   
3: 160,6</t>
  </si>
  <si>
    <t>Základy</t>
  </si>
  <si>
    <t>21152</t>
  </si>
  <si>
    <t>SANAČNÍ ŽEBRA Z KAMENIVA DRCENÉHO</t>
  </si>
  <si>
    <t>1: Dle technické zprávy, výkresových příloh projektové dokumentace. Dle výkazů materiálu projektu. Dle tabulky kubatur projektanta. 
2: Zásyp rýhy trativodu ŠD fr.16/32    
3: 10,5</t>
  </si>
  <si>
    <t>položka zahrnuje dodávku předepsaného kameniva, mimostaveništní a vnitrostaveništní dopravu a jeho uložení není-li v zadávací dokumentaci uvedeno jinak, jedná se o nakupovaný materiál</t>
  </si>
  <si>
    <t>21461</t>
  </si>
  <si>
    <t>SEPARAČNÍ GEOTEXTILIE</t>
  </si>
  <si>
    <t>1: Dle technické zprávy, výkresových příloh projektové dokumentace. Dle výkazů materiálu projektu. Dle tabulky kubatur projektanta. 
2: Separační geotextílie v rýze trativodu   
3: 56,9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</si>
  <si>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</si>
  <si>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Vodorovné konstrukce</t>
  </si>
  <si>
    <t>45131A</t>
  </si>
  <si>
    <t>PODKLADNÍ A VÝPLŇOVÉ VRSTVY Z PROSTÉHO BETONU C20/25</t>
  </si>
  <si>
    <t>1: Dle technické zprávy, výkresových příloh projektové dokumentace. Dle výkazů materiálu projektu. Dle tabulky kubatur projektanta. 
2: Lomový kámen tl. 250 mm do beton. lože C20/25-XF3 tl. 0,1 m, spáry vyplněny maltou min. M25-XF3 
3: 10*0,1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</si>
  <si>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</si>
  <si>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1: Dle technické zprávy, výkresových příloh projektové dokumentace. Dle výkazů materiálu projektu. Dle tabulky kubatur projektanta. 
2: Štěrkopískový podsyp v trativodu, svodného potrubí a pod šachtami   
3: 1,7</t>
  </si>
  <si>
    <t>465512</t>
  </si>
  <si>
    <t>DLAŽBY Z LOMOVÉHO KAMENE NA MC</t>
  </si>
  <si>
    <t>1: Dle technické zprávy, výkresových příloh projektové dokumentace. Dle výkazů materiálu projektu. Dle tabulky kubatur projektanta. 
2: Lomový kámen tl. 250 mm do beton. lože C20/25-XF3 tl. 0,1 m, spáry vyplněny maltou min. M25-XF3   
3: 10*0,25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</si>
  <si>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</si>
  <si>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467315</t>
  </si>
  <si>
    <t>STUPNĚ A PRAHY VODNÍCH KORYT Z PROSTÉHO BETONU C30/37</t>
  </si>
  <si>
    <t>1: Dle technické zprávy, výkresových příloh projektové dokumentace. Dle výkazů materiálu projektu. Dle tabulky kubatur projektanta. 
2: Podkladní beton C30/37-XF3 (příčný práh, límec)   
3: 2,5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</si>
  <si>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</si>
  <si>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Drážní spodek - sanace a terénní úpravy</t>
  </si>
  <si>
    <t>501101</t>
  </si>
  <si>
    <t>ZŘÍZENÍ KONSTRUKČNÍ VRSTVY TĚLESA ŽELEZNIČNÍHO SPODKU ZE ŠTĚRKODRTI NOVÉ</t>
  </si>
  <si>
    <t>1: Dle technické zprávy, výkresových příloh projektové dokumentace. Dle výkazů materiálu projektu. Dle tabulky kubatur projektanta. 
2: Konstrukční vrstva ŠD fr.0/32 tl. 0.20 m - nový materiál   
3: 33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</si>
  <si>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</si>
  <si>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501900</t>
  </si>
  <si>
    <t>ZŘÍZENÍ KONSTRUKČNÍ VRSTVY TĚLESA ŽELEZNIČNÍHO SPODKU Z JINÉHO MATERIÁLU</t>
  </si>
  <si>
    <t>1: Dle technické zprávy, výkresových příloh projektové dokumentace. Dle výkazů materiálu projektu. Dle tabulky kubatur projektanta. 
2: Štěrkodrť stabilizovaná cementem   
3: 48,2</t>
  </si>
  <si>
    <t>1. Položka obsahuje: 
 – nákup a dodání materiálu v požadované kvalitě podle zadávací dokumentace 
 – očištění podkladu, případně zřízení spojovací vrstvy 
 – uložení materiálu dle předepsaného technologického předpisu 
 – zřízení podkladní nebo konstrukční vrstvy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</si>
  <si>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Trubní vedení</t>
  </si>
  <si>
    <t>87434</t>
  </si>
  <si>
    <t>POTRUBÍ Z TRUB PLASTOVÝCH ODPADNÍCH DN DO 200MM</t>
  </si>
  <si>
    <t>1: Dle technické zprávy, výkresových příloh projektové dokumentace. Dle výkazů materiálu projektu. Dle tabulky kubatur projektanta. 
2: Trubka svodného potrubí PE-HD DN 200   
3: 10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</si>
  <si>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</si>
  <si>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875342</t>
  </si>
  <si>
    <t>POTRUBÍ DREN Z TRUB PLAST DN DO 200MM DĚROVANÝCH</t>
  </si>
  <si>
    <t>1: Dle technické zprávy, výkresových příloh projektové dokumentace. Dle výkazů materiálu projektu. Dle tabulky kubatur projektanta. 
2: Trativodní trubka PE-HD DN 160   
3: 30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</si>
  <si>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</si>
  <si>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894846</t>
  </si>
  <si>
    <t>ŠACHTY KANALIZAČNÍ PLASTOVÉ D 400MM</t>
  </si>
  <si>
    <t>1: Dle technické zprávy, výkresových příloh projektové dokumentace. Dle výkazů materiálu projektu. Dle tabulky kubatur projektanta. 
2: Šachta HD-PE DN 400 + šacht. poklop HD-PE, výška 1.2 m   
3: 2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</si>
  <si>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</si>
  <si>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899523</t>
  </si>
  <si>
    <t>OBETONOVÁNÍ POTRUBÍ Z PROSTÉHO BETONU DO C16/20</t>
  </si>
  <si>
    <t>1: Dle technické zprávy, výkresových příloh projektové dokumentace. Dle výkazů materiálu projektu. Dle tabulky kubatur projektanta. 
2: Obetonování/podbetonování trativodního a svodného potrubí, beton C16/20    
3: 2,7</t>
  </si>
  <si>
    <t>96615</t>
  </si>
  <si>
    <t>BOURÁNÍ KONSTRUKCÍ Z PROSTÉHO BETONU</t>
  </si>
  <si>
    <t>1: Dle technické zprávy, výkresových příloh projektové dokumentace. Dle výkazů materiálu projektu. Dle tabulky kubatur projektanta. 
2: 8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</si>
  <si>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</si>
  <si>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POPLATKY ZA LIKVIDACI ODPADŮ NEKONTAMINOVANÝCH - 17 05 04 VYTĚŽENÉ ZEMINY A HORNINY - I. TŘÍDA - TĚŽITELNOSTI, VČ. DOPRAVY</t>
  </si>
  <si>
    <t>1: Dle technické zprávy, výkresových příloh projektové dokumentace. Dle výkazů materiálu projektu. Dle tabulky kubatur projektanta. 
2: 1,9*(201,5+14,1-0,5)</t>
  </si>
  <si>
    <t>POPLATKY ZA LIKVIDACI ODPADŮ NEKONTAMINOVANÝCH - 17 01 01 BETON Z DEMOLIC OBJEKTŮ, ZÁKLADŮ TV - VČ. DOPRAVY</t>
  </si>
  <si>
    <t>1: Dle technické zprávy, výkresových příloh projektové dokumentace. Dle výkazů materiálu projektu. Dle tabulky kubatur projektanta. 
2: 20</t>
  </si>
  <si>
    <t>D.2.1.3</t>
  </si>
  <si>
    <t>Přejezdy a přechody</t>
  </si>
  <si>
    <t>SO 01-13-01</t>
  </si>
  <si>
    <t>Úprava přejezdu P7791</t>
  </si>
  <si>
    <t xml:space="preserve">    D.2.1.3</t>
  </si>
  <si>
    <t xml:space="preserve">      SO 01-13-01</t>
  </si>
  <si>
    <t>11317</t>
  </si>
  <si>
    <t>ODSTRAN KRYTU ZPEVNĚNÝCH PLOCH Z DLAŽEB KOSTEK</t>
  </si>
  <si>
    <t>1: Dle technické zprávy, výkresových příloh projektové dokumentace. Dle výkazů materiálu projektu. Dle tabulky kubatur projektanta. 
2: Rozebrání stávajícího dlážděného chodníku  (tl. cca 0.06 m) 
3: 55*0,06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</si>
  <si>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</si>
  <si>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</si>
  <si>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</si>
  <si>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1: Dle technické zprávy, výkresových příloh projektové dokumentace. Dle výkazů materiálu projektu. Dle tabulky kubatur projektanta. 
2: Odstranění podkladních vrstev chodníku v tl. 0.19 m 
3: 10,9</t>
  </si>
  <si>
    <t>11343</t>
  </si>
  <si>
    <t>ODSTRAN KRYTU ZPEVNĚNÝCH PLOCH S ASFALT POJIVEM VČET PODKLADU</t>
  </si>
  <si>
    <t>1: Dle technické zprávy, výkresových příloh projektové dokumentace. Dle výkazů materiálu projektu. Dle tabulky kubatur projektanta. 
2: Odstranění krytu vozovky s asfaltovým pojivem, vč. podkladu v tl. 0,65 m s odvozem (stupňovitě) 
3: 185,9</t>
  </si>
  <si>
    <t>11352</t>
  </si>
  <si>
    <t>ODSTRANĚNÍ CHODNÍKOVÝCH A SILNIČNÍCH OBRUBNÍKŮ BETONOVÝCH</t>
  </si>
  <si>
    <t>1: Dle technické zprávy, výkresových příloh projektové dokumentace. Dle výkazů materiálu projektu. Dle tabulky kubatur projektanta. 
2: Odstranění bet. obrubníku silničního vč. bet. lože 
3: 36 
4: Odstranění bet. obrubníku chodníkového vč. bet. lože 
5: 60</t>
  </si>
  <si>
    <t>11356</t>
  </si>
  <si>
    <t>ODSTRANĚNÍ OBRUB Z DLAŽEBNÍCH KOSTEK DVOJITÝCH</t>
  </si>
  <si>
    <t>1: Dle technické zprávy, výkresových příloh projektové dokumentace. Dle výkazů materiálu projektu. Dle tabulky kubatur projektanta. 
2: Odstranění dvojřádku z žulových kostek 
3: 36</t>
  </si>
  <si>
    <t>1: Dle technické zprávy, výkresových příloh projektové dokumentace. Dle výkazů materiálu projektu. Dle tabulky kubatur projektanta. 
2: Odkop pro spodní stavbu, vč. případné sanace 
3: 160,3</t>
  </si>
  <si>
    <t>17180</t>
  </si>
  <si>
    <t>ULOŽENÍ SYPANINY DO NÁSYPŮ Z NAKUPOVANÝCH MATERIÁLŮ</t>
  </si>
  <si>
    <t>1: Dle technické zprávy, výkresových příloh projektové dokumentace. Dle výkazů materiálu projektu. Dle tabulky kubatur projektanta. 
2: Uložení sypaniny do náspů z nakupovaných materiálů  
3: 60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</si>
  <si>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</si>
  <si>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</si>
  <si>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</si>
  <si>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1: Dle technické zprávy, výkresových příloh projektové dokumentace. Dle výkazů materiálu projektu. Dle tabulky kubatur projektanta. 
2: Nezpevněná krajnice tl. 100 mm (asf. recyklát nebo štěrkodrť fr. 0/32) 
3: 4,8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</si>
  <si>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</si>
  <si>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1: Dle technické zprávy, výkresových příloh projektové dokumentace. Dle výkazů materiálu projektu. Dle tabulky kubatur projektanta. 
2: Chodník 
3: Úprava zemní pláně - vyrovnání, přehutnění 
4: 60,8 
5: Konstrukce komunikace 
6: Úprava zemní pláně - vyrovnání, přehutnění 
7: 281,9</t>
  </si>
  <si>
    <t>18230</t>
  </si>
  <si>
    <t>ROZPROSTŘENÍ ORNICE V ROVINĚ</t>
  </si>
  <si>
    <t>1: Dle technické zprávy, výkresových příloh projektové dokumentace. Dle výkazů materiálu projektu. Dle tabulky kubatur projektanta. 
2: Ohumusování a osetí  
3: 27,5</t>
  </si>
  <si>
    <t>položka zahrnuje: 
nutné přemístění ornice z dočasných skládek vzdálených do 50m 
rozprostření ornice v předepsané tloušťce v rovině a ve svahu do 1:5</t>
  </si>
  <si>
    <t>1: Dle technické zprávy, výkresových příloh projektové dokumentace. Dle výkazů materiálu projektu. Dle tabulky kubatur projektanta. 
2: Ohumusování a osetí 
3: 27,5/0,15</t>
  </si>
  <si>
    <t>18247</t>
  </si>
  <si>
    <t>OŠETŘOVÁNÍ TRÁVNÍKU</t>
  </si>
  <si>
    <t>1: Dle technické zprávy, výkresových příloh projektové dokumentace. Dle výkazů materiálu projektu. Dle tabulky kubatur projektanta. 
2: Ohumusování a osetí 
3: 183,33</t>
  </si>
  <si>
    <t>Zahrnuje pokosení se shrabáním, naložení shrabků na dopravní prostředek, s odvozem a se složením, to vše bez ohledu na sklon terénu 
zahrnuje nutné zalití a hnojení</t>
  </si>
  <si>
    <t>18600</t>
  </si>
  <si>
    <t>ZALÉVÁNÍ VODOU</t>
  </si>
  <si>
    <t>1: Dle technické zprávy, výkresových příloh projektové dokumentace. Dle výkazů materiálu projektu. Dle tabulky kubatur projektanta. 
2: Ohumusování a osetí 
3: (183,33)*0,01</t>
  </si>
  <si>
    <t>položka zahrnuje veškerý materiál, výrobky a polotovary, včetně mimostaveništní a vnitrostaveništní dopravy (rovněž přesuny), včetně naložení a složení, případně s uložením</t>
  </si>
  <si>
    <t>R182304</t>
  </si>
  <si>
    <t>ZAJIŠTĚNÍ ZEMINY VHODNÉ K OHUMUSOVÁNÍ, VČETNĚ NALOŽENÍ A DOVOZU NA MÍSTO STAVBY</t>
  </si>
  <si>
    <t>1: Dle technické zprávy, výkresových příloh projektové dokumentace. Dle výkazů materiálu projektu. Dle tabulky kubatur projektanta. 
2: Ohumusování a osetí 
3: 82,5</t>
  </si>
  <si>
    <t>veškeré práce jsou obsaženy v textu položky</t>
  </si>
  <si>
    <t>451313</t>
  </si>
  <si>
    <t>PODKLADNÍ A VÝPLŇOVÉ VRSTVY Z PROSTÉHO BETONU C16/20</t>
  </si>
  <si>
    <t>1: Dle technické zprávy, výkresových příloh projektové dokumentace. Dle výkazů materiálu projektu. Dle tabulky kubatur projektanta. 
2: Podkladní beton C16/20 XC2 pod závěrnou zídku 
3: 3,7</t>
  </si>
  <si>
    <t>45145</t>
  </si>
  <si>
    <t>PODKL A VÝPLŇ VRSTVY Z MALTY CEMENTOVÉ</t>
  </si>
  <si>
    <t>1: Dle technické zprávy, výkresových příloh projektové dokumentace. Dle výkazů materiálu projektu. Dle tabulky kubatur projektanta. 
2: Vyrovnávací vrstva cementové malty pod prefabrikát závěrné zídky 
3: 1,3</t>
  </si>
  <si>
    <t>Položka zahrnuje veškerý materiál, výrobky a polotovary, včetně mimostaveništní a vnitrostaveništní dopravy (rovněž přesuny), včetně naložení a složení, případně s uložením.</t>
  </si>
  <si>
    <t>Komunikace</t>
  </si>
  <si>
    <t>56310</t>
  </si>
  <si>
    <t>VOZOVKOVÉ VRSTVY Z MECHANICKY ZPEVNĚNÉHO KAMENIVA</t>
  </si>
  <si>
    <t>1: Dle technické zprávy, výkresových příloh projektové dokumentace. Dle výkazů materiálu projektu. Dle tabulky kubatur projektanta. 
2: Mechanicky zpevněné kamenivo tl. 200 mm 
3: 54,7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</si>
  <si>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</si>
  <si>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56330</t>
  </si>
  <si>
    <t>VOZOVKOVÉ VRSTVY ZE ŠTĚRKODRTI</t>
  </si>
  <si>
    <t>1: Dle technické zprávy, výkresových příloh projektové dokumentace. Dle výkazů materiálu projektu. Dle tabulky kubatur projektanta. 
2: Konstrukce komunikace 
3: Štěrkodrť fr. 0/32, tl. po zhutnění min. 250 mm 
4: 71,9 
5: Případná sanace kamenivem fr. 0/125 v tl. 500 mm, příp. výziskem z kolejového lože 
6: 141,9 
7: Chodník 
8: Štěrkodrť fr. 0/32, ŠD tl. po zhutnění min. 150 mm 
9: 10</t>
  </si>
  <si>
    <t>572123</t>
  </si>
  <si>
    <t>INFILTRAČNÍ POSTŘIK Z EMULZE DO 1,0KG/M2</t>
  </si>
  <si>
    <t>1: Dle technické zprávy, výkresových příloh projektové dokumentace. Dle výkazů materiálu projektu. Dle tabulky kubatur projektanta. 
2: Infiltrační postřik z modifikované kationaktivní emulze, 1,0 kg/m2 
3: 273,7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</si>
  <si>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</si>
  <si>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572214</t>
  </si>
  <si>
    <t>SPOJOVACÍ POSTŘIK Z MODIFIK EMULZE DO 0,5KG/M2</t>
  </si>
  <si>
    <t>1: Dle technické zprávy, výkresových příloh projektové dokumentace. Dle výkazů materiálu projektu. Dle tabulky kubatur projektanta. 
2: Spojovací postřik z modifikované kationaktivní emulze, 0,40 kg/m2 
3: 471,5</t>
  </si>
  <si>
    <t>574D66</t>
  </si>
  <si>
    <t>ASFALTOVÝ BETON PRO LOŽNÍ VRSTVY MODIFIK ACL 16+, 16S TL. 70MM</t>
  </si>
  <si>
    <t>1: Dle technické zprávy, výkresových příloh projektové dokumentace. Dle výkazů materiálu projektu. Dle tabulky kubatur projektanta. 
2: Asfaltový beton pro ložní vrstvy modifikovaný ACL 16S, tl. 70 mm 
3: 234,6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</si>
  <si>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</si>
  <si>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574F88</t>
  </si>
  <si>
    <t>ASFALTOVÝ BETON PRO PODKLADNÍ VRSTVY MODIFIK ACP 22+, 22S TL. 90MM</t>
  </si>
  <si>
    <t>1: Dle technické zprávy, výkresových příloh projektové dokumentace. Dle výkazů materiálu projektu. Dle tabulky kubatur projektanta. 
2: Asfaltový beton pro podkladní vrstvy modifikovaný ACP 22S, tl. 90 mm 
3: 236,9</t>
  </si>
  <si>
    <t>574J54</t>
  </si>
  <si>
    <t>ASFALTOVÝ KOBEREC MASTIXOVÝ MODIFIK SMA 11+, 11S TL. 40MM</t>
  </si>
  <si>
    <t>1: Dle technické zprávy, výkresových příloh projektové dokumentace. Dle výkazů materiálu projektu. Dle tabulky kubatur projektanta. 
2: Asfaltový koberec mastixový modifikovaný SMA 11S, tl. 40 mm 
3: 230</t>
  </si>
  <si>
    <t>57621</t>
  </si>
  <si>
    <t>POSYP KAMENIVEM DRCENÝM 5KG/M2</t>
  </si>
  <si>
    <t>1: Dle technické zprávy, výkresových příloh projektové dokumentace. Dle výkazů materiálu projektu. Dle tabulky kubatur projektanta. 
2: Posyp kamenivem drceným fr. 0/2 mm, 3 kg/m2 
3: 273,7</t>
  </si>
  <si>
    <t>- dodání kameniva předepsané kvality a zrnitosti 
- posyp předepsaným množstvím</t>
  </si>
  <si>
    <t>582611</t>
  </si>
  <si>
    <t>KRYTY Z BETON DLAŽDIC SE ZÁMKEM ŠEDÝCH TL 60MM DO LOŽE Z KAM</t>
  </si>
  <si>
    <t>1: Dle technické zprávy, výkresových příloh projektové dokumentace. Dle výkazů materiálu projektu. Dle tabulky kubatur projektanta. 
2: Chodník 
3: Betonová dlažba, přírodní odstín, tl. 60 mm  
4: 30 
5: Betonová dlažba rovinná (bez zkosených hran), přírodní odstín, tl. 60 mm  
6: 13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</si>
  <si>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</si>
  <si>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582615</t>
  </si>
  <si>
    <t>KRYTY Z BETON DLAŽDIC SE ZÁMKEM BAREV TL 80MM DO LOŽE Z KAM</t>
  </si>
  <si>
    <t>1: Dle technické zprávy, výkresových příloh projektové dokumentace. Dle výkazů materiálu projektu. Dle tabulky kubatur projektanta. 
2: Chodník 
3: Betonová dlažba, barevná rovinná (bez zkosených hran), tl. 80 mm  
4: 7</t>
  </si>
  <si>
    <t>58261A</t>
  </si>
  <si>
    <t>KRYTY Z BETON DLAŽDIC SE ZÁMKEM BAREV RELIÉF TL 60MM DO LOŽE Z KAM</t>
  </si>
  <si>
    <t>1: Dle technické zprávy, výkresových příloh projektové dokumentace. Dle výkazů materiálu projektu. Dle tabulky kubatur projektanta. 
2: Chodník 
3: Betonová dlažba, barevná - reliéfní, tl. 60 mm  
4: 6</t>
  </si>
  <si>
    <t>58261B</t>
  </si>
  <si>
    <t>KRYTY Z BETON DLAŽDIC SE ZÁMKEM BAREV RELIÉF TL 80MM DO LOŽE Z KAM</t>
  </si>
  <si>
    <t>1: Dle technické zprávy, výkresových příloh projektové dokumentace. Dle výkazů materiálu projektu. Dle tabulky kubatur projektanta. 
2: Betonová dlažba, barevná - s vodicí drážkou, tl. 80 mm  
3: 2 
4: Betonová dlažba, barevná - reliéfní, tl. 80 mm  
5: 2</t>
  </si>
  <si>
    <t>58920</t>
  </si>
  <si>
    <t>VÝPLŇ SPAR MODIFIKOVANÝM ASFALTEM</t>
  </si>
  <si>
    <t>1: Dle technické zprávy, výkresových příloh projektové dokumentace. Dle výkazů materiálu projektu. Dle tabulky kubatur projektanta. 
2: Zatěsnění asfaltovou zálivkou - rozhraní stávajícího a nového stavu, podél silniční obruby 
3: 50</t>
  </si>
  <si>
    <t>položka zahrnuje: 
- dodávku předepsaného materiálu 
- vyčištění a výplň spar tímto materiálem</t>
  </si>
  <si>
    <t>1: Dle technické zprávy, výkresových příloh projektové dokumentace. Dle výkazů materiálu projektu. Dle tabulky kubatur projektanta. 
2: Doplnění kolejového lože 
3: 11,2</t>
  </si>
  <si>
    <t>1: Dle technické zprávy, výkresových příloh projektové dokumentace. Dle výkazů materiálu projektu. Dle tabulky kubatur projektanta. 
2: Směrové a výškové vyrovnání koleje na betonových pražcích 
3: 20</t>
  </si>
  <si>
    <t>914113</t>
  </si>
  <si>
    <t>DOPRAVNÍ ZNAČKY ZÁKLADNÍ VELIKOSTI OCELOVÉ NEREFLEXNÍ - DEMONTÁŽ</t>
  </si>
  <si>
    <t>Dle technické zprávy, výkresových příloh projektové dokumentace. Dle výkazů materiálu projektu. Dle tabulky kubatur projektanta. 
Demontáž svislého dopravního značení (pouze značka) 
4,0=4,000 [A]</t>
  </si>
  <si>
    <t>Položka zahrnuje odstranění, demontáž a odklizení materiálu s odvozem na předepsané místo</t>
  </si>
  <si>
    <t>914241</t>
  </si>
  <si>
    <t>DOPRAV ZNAČKY ZVĚTŠ VEL OCEL FÓLIE TŘ 3 - DODÁVKA A MONT</t>
  </si>
  <si>
    <t>1: Dle technické zprávy, výkresových příloh projektové dokumentace. Dle výkazů materiálu projektu. Dle tabulky kubatur projektanta. 
2: Svislé dopravní značení zvětšené, retroreflexe RA3 - dodávka, montáž, vč. upevňovadel 
3: 8 
4: 4x se žlutozeleným podkladem</t>
  </si>
  <si>
    <t>položka zahrnuje: 
- dodávku a montáž značek v požadovaném provedení</t>
  </si>
  <si>
    <t>915211</t>
  </si>
  <si>
    <t>VODOROVNÉ DOPRAVNÍ ZNAČENÍ PLASTEM HLADKÉ - DODÁVKA A POKLÁDKA</t>
  </si>
  <si>
    <t>1: Dle technické zprávy, výkresových příloh projektové dokumentace. Dle výkazů materiálu projektu. Dle tabulky kubatur projektanta. 
2: Vodorovné dopravní značení z plastů 
3: 5</t>
  </si>
  <si>
    <t>položka zahrnuje: 
- dodání a pokládku nátěrového materiálu (měří se pouze natíraná plocha) 
- předznačení a reflexní úpravu</t>
  </si>
  <si>
    <t>915221</t>
  </si>
  <si>
    <t>VODOR DOPRAV ZNAČ PLASTEM STRUKTURÁLNÍ NEHLUČNÉ - DOD A POKLÁDKA</t>
  </si>
  <si>
    <t>1: Dle technické zprávy, výkresových příloh projektové dokumentace. Dle výkazů materiálu projektu. Dle tabulky kubatur projektanta. 
2: Vodorovné dopravní značení z plastů 
3: 20</t>
  </si>
  <si>
    <t>917223</t>
  </si>
  <si>
    <t>SILNIČNÍ A CHODNÍKOVÉ OBRUBY Z BETONOVÝCH OBRUBNÍKŮ ŠÍŘ 100MM</t>
  </si>
  <si>
    <t>1: Dle technické zprávy, výkresových příloh projektové dokumentace. Dle výkazů materiálu projektu. Dle tabulky kubatur projektanta. 
2: Chodník 
3: Bet. chodníkový obrubník (100/200/1000) do bet. lože C16/20 
4: 40</t>
  </si>
  <si>
    <t>Položka zahrnuje: 
dodání a pokládku betonových obrubníků o rozměrech předepsaných zadávací dokumentací 
betonové lože i boční betonovou opěrku.</t>
  </si>
  <si>
    <t>917224</t>
  </si>
  <si>
    <t>SILNIČNÍ A CHODNÍKOVÉ OBRUBY Z BETONOVÝCH OBRUBNÍKŮ ŠÍŘ 150MM</t>
  </si>
  <si>
    <t>1: Dle technické zprávy, výkresových příloh projektové dokumentace. Dle výkazů materiálu projektu. Dle tabulky kubatur projektanta. 
2: Silniční bet. obrubník (150/250/1000) do bet. lože C20/25 + dvojřádek žul. kostky 100/100 do bet. lože C20/25 
3: 36 
4: Silniční bet. obrubník snížený (150/150/1000) do bet. lože + řádek žul. kostky 100/100 do bet. lože C20/25 
5: 7,0</t>
  </si>
  <si>
    <t>91772</t>
  </si>
  <si>
    <t>OBRUBA Z DLAŽEBNÍCH KOSTEK DROBNÝCH</t>
  </si>
  <si>
    <t>1: Dle technické zprávy, výkresových příloh projektové dokumentace. Dle výkazů materiálu projektu. Dle tabulky kubatur projektanta. 
2: Silniční bet. obrubník (150/250/1000) do bet. lože C20/25 + dvojřádek žul. kostky 100/100 do bet. lože C20/25 
3: 36*2 
4: Silniční bet. obrubník snížený (150/150/1000) do bet. lože + dvojřádek řádek žul. kostky 100/100 do bet. lože C20/25 
5: 7,0*2</t>
  </si>
  <si>
    <t>Položka zahrnuje: 
dodání a pokládku jedné řady dlažebních kostek o rozměrech předepsaných zadávací dokumentací 
betonové lože i boční betonovou opěrku.</t>
  </si>
  <si>
    <t>919112</t>
  </si>
  <si>
    <t>ŘEZÁNÍ ASFALTOVÉHO KRYTU VOZOVEK TL DO 100MM</t>
  </si>
  <si>
    <t>1: Dle technické zprávy, výkresových příloh projektové dokumentace. Dle výkazů materiálu projektu. Dle tabulky kubatur projektanta. 
2: Řezání asfaltu 
3: 14</t>
  </si>
  <si>
    <t>položka zahrnuje řezání vozovkové vrstvy v předepsané tloušťce, včetně spotřeby vody</t>
  </si>
  <si>
    <t>921112</t>
  </si>
  <si>
    <t>ŽELEZNIČNÍ PŘEJEZD CELOPRYŽOVÝ NA BETONOVÝCH PRAŽCÍCH</t>
  </si>
  <si>
    <t>1: Dle technické zprávy, výkresových příloh projektové dokumentace. Dle výkazů materiálu projektu. Dle tabulky kubatur projektanta. 
2:"Přejezdová konstrukce z pryžových panelů na betonových pražcích, konstrukce s opěrkami pod vnitřními i vnějšími panely, s pojistkami proti posuvu, hliníkové nosiče    
včetně závěrných zídek z vysokopevnostního betonu C70/85 
prefabrikované betonové základy s ocelovou výztuží pod záv. zídku (š. 450 mm, v. 200 mm, dl. 1250 nebo 2500 mm) 
pryžové výplňové profily  
ochranný náběh, žárově zinkovaný plech (P6), ocel S235 - 2 ks  
montážní sada na pryžovou přejezdovou konstrukci - 1 ks "   
3: 69,1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</si>
  <si>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</si>
  <si>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931244</t>
  </si>
  <si>
    <t>VLOŽKA DILAT SPAR Z PRYŽ PÁSŮ ŠÍŘ DO 400MM PROFIL TL DO 12MM</t>
  </si>
  <si>
    <t>1: Dle technické zprávy, výkresových příloh projektové dokumentace. Dle výkazů materiálu projektu. Dle tabulky kubatur projektanta. 
2: Gumoasfaltová páska lepená na bok záv. zídky před pokládkou asfalt. vrstev vozovky 
3: 25</t>
  </si>
  <si>
    <t>položka zahrnuje dodávku a osazení předepsaného materiálu, očištění ploch spáry před úpravou, očištění okolí spáry po úpravě</t>
  </si>
  <si>
    <t>R914112</t>
  </si>
  <si>
    <t>DOPRAVNÍ ZNAČKY ZÁKLAD VELIKOSTI OCEL NEREFLEXNÍ, SLOUPKY DZ Z TRUBEK DO PATKY - MONTÁŽ S PŘEMÍST</t>
  </si>
  <si>
    <t>1: Dle technické zprávy, výkresových příloh projektové dokumentace. Dle výkazů materiálu projektu. Dle tabulky kubatur projektanta. 
2: Demontáž a zpětná montáž svislého dopravního značení, vč. upevňovací konstrukce a betonového základu 
3: 2</t>
  </si>
  <si>
    <t>položka zahrnuje: 
- dopravu demontované značky z dočasné skládky 
- osazení a montáž značky na místě určeném projektem 
- nutnou opravu poškozených částí 
nezahrnuje dodávku značky, sloupku a upevňovacího zařízení</t>
  </si>
  <si>
    <t>R914113</t>
  </si>
  <si>
    <t>DOPRAVNÍ ZNAČKY ZÁKLADNÍ VELIKOSTI OCELOVÉ NEREFLEXNÍ, SLOUPKY DZ Z TRUBEK DO PATKY - DEMONTÁŽ</t>
  </si>
  <si>
    <t>1: Dle technické zprávy, výkresových příloh projektové dokumentace. Dle výkazů materiálu projektu. Dle tabulky kubatur projektanta. 
2: Demontáž a zpětná montáž svislého dopravního značení, vč. upevňovací konstrukce a betonového základu 
2,0=2,000 [A]</t>
  </si>
  <si>
    <t>2730</t>
  </si>
  <si>
    <t>POMOC PRÁCE ZŘÍZ NEBO ZAJIŠŤ OCHRANU INŽENÝRSKÝCH SÍTÍ</t>
  </si>
  <si>
    <t>1: Dle technické zprávy, výkresových příloh projektové dokumentace. Dle výkazů materiálu projektu. Dle tabulky kubatur projektanta. 
2: Vytyčení inženýrských sítí před zahájením stavby + kopané sondy 
3: 1</t>
  </si>
  <si>
    <t>zahrnuje veškeré náklady spojené s objednatelem požadovanými zařízeními</t>
  </si>
  <si>
    <t>965321</t>
  </si>
  <si>
    <t>ROZEBRÁNÍ PŘEJEZDU, PŘECHODU OSTATNÍCH</t>
  </si>
  <si>
    <t>1: Dle technické zprávy, výkresových příloh projektové dokumentace. Dle výkazů materiálu projektu. Dle tabulky kubatur projektanta. 
2: Demontáž stávající pryžové přejezdové konstrukce (vnitřní panely) 
3: 21 
4: Demontáž stávající přejezdové konstrukce z betonových panelů, vč. závěrných zídek (vnitřní i vnější panely) 
5: 15,65</t>
  </si>
  <si>
    <t>1: Dle technické zprávy, výkresových příloh projektové dokumentace. Dle výkazů materiálu projektu. Dle tabulky kubatur projektanta. 
2: Odkop pro spodní stavbu, vč. případné sanace 
3: 1,9*160,3</t>
  </si>
  <si>
    <t>R015130</t>
  </si>
  <si>
    <t>POPLATKY ZA LIKVIDACI ODPADŮ NEKONTAMINOVANÝCH - 17 03 02 VYBOURANÝ ASFALTOVÝ BETON BEZ DEHTU - , VČ.DOPRAVY</t>
  </si>
  <si>
    <t>1: Dle technické zprávy, výkresových příloh projektové dokumentace. Dle výkazů materiálu projektu. Dle tabulky kubatur projektanta. 
2: Odstranění krytu vozovky s asfaltovým pojivem, vč. podkladu v tl. 0,65 m s odvozem (stupňovitě) 
3: 2,2*62*0,5=68,200 [A]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</si>
  <si>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2. Položka neobsahuje:   
 -   
3. Způsob měření:   
Tunou se rozumí hmotnost odpadu vytříděného v souladu se zákonem č. 185/2001 Sb., o nakládání s odpady, v platném znění.</t>
  </si>
  <si>
    <t>POPLATKY ZA LIKVIDACI ODPADŮ NEKONTAMINOVANÝCH - 17 01 01 BETON Z DEMOLIC OBJEKTŮ, ZÁKLADŮ TV - VČ. DOPRAVY NA SKLÁDKU A MANIPULACE</t>
  </si>
  <si>
    <t>1: Dle technické zprávy, výkresových příloh projektové dokumentace. Dle výkazů materiálu projektu. Dle tabulky kubatur projektanta. 
2: Demontáž stávající přejezdové konstrukce z betonových panelů, vč. závěrných zídek (vnitřní i vnější panely) 
3: 2,4*(15,65*0,21) 
4: Odstranění bet. obrubníku silničního vč. bet. lože 
5: 36*0,08 
6: Odstranění bet. obrubníku chodníkového vč. bet. lože 
7: 60*0,08 
8: Rozebrání stávajícího dlážděného chodníku  (tl. cca 0.06 m) 
9: 2,4*0,06*55</t>
  </si>
  <si>
    <t>R015260</t>
  </si>
  <si>
    <t>POPLATKY ZA LIKVIDACI ODPADŮ NEKONTAMINOVANÝCH - 07 02 99  PRYŽOVÉ PODLOŽKY (ŽEL. SVRŠEK) VČ. DOPRAVY NA SKLÁDKU A MANIPULACE</t>
  </si>
  <si>
    <t>1: Dle technické zprávy, výkresových příloh projektové dokumentace. Dle výkazů materiálu projektu. Dle tabulky kubatur projektanta. 
2: Demontáž stávající pryžové přejezdové konstrukce (vnitřní panely) 
3: 21*0,12</t>
  </si>
  <si>
    <t>R015330</t>
  </si>
  <si>
    <t>POPLATKY ZA LIKVIDACI ODPADŮ NEKONTAMINOVANÝCH - 17 05 04  KAMENNÁ SUŤ VČ. DOPRAVY NA SKLÁDKU A MANIPULACE</t>
  </si>
  <si>
    <t>1: Dle technické zprávy, výkresových příloh projektové dokumentace. Dle výkazů materiálu projektu. Dle tabulky kubatur projektanta. 
2: Odstranění krytu vozovky s asfaltovým pojivem, vč. podkladu v tl. 0,65 m s odvozem (stupňovitě) 
3: 124*2,1 
4: Odstranění podkladních vrstev chodníku v tl. 0.19 m 
5: 10,9*2,1 
6: Odstranění dvojřádku z žulových kostek 
7: 36*(2*0,15*0,15*0,15*2,5)</t>
  </si>
  <si>
    <t>R015575</t>
  </si>
  <si>
    <t>POPLATKY ZA LIKVIDACI ODPADŮ NEBEZPEČNÝCH - 17 03 01* ASFALTOVÉ SMĚSI OBSAHUJÍCÍ DEHET, VČETNĚ DOPRAVY</t>
  </si>
  <si>
    <t>1: Dle technické zprávy, výkresových příloh projektové dokumentace. Dle výkazů materiálu projektu. Dle tabulky kubatur projektanta. 
2: 2,2*62*0,5=68,200 [A]</t>
  </si>
  <si>
    <t>1: Dle technické zprávy, výkresových příloh projektové dokumentace. Dle výkazů materiálu projektu. Dle tabulky kubatur projektanta. 
2: Demontáž svislého dopravního značení (pouze značka) 
3: 0,5</t>
  </si>
  <si>
    <t>SO 01-13-01.1</t>
  </si>
  <si>
    <t>Dočasná komunikace</t>
  </si>
  <si>
    <t xml:space="preserve">      SO 01-13-01.1</t>
  </si>
  <si>
    <t>1: Dle technické zprávy, výkresových příloh projektové dokumentace. Dle výkazů materiálu projektu. Dle tabulky kubatur projektanta.  
ŠD 8/16 100 mm, pokládka + odstranění    
40,25=40,250 [A]</t>
  </si>
  <si>
    <t>11346</t>
  </si>
  <si>
    <t>ODSTRANĚNÍ KRYTU ZPEVNĚNÝCH PLOCH ZE SILNIČ DÍLCŮ (PANELŮ) VČET PODKL</t>
  </si>
  <si>
    <t>350*0,27=94,500 [A]</t>
  </si>
  <si>
    <t>11348</t>
  </si>
  <si>
    <t>ODSTRANĚNÍ KRYTU ZPEVNĚNÝCH PLOCH Z DLAŽDIC VČETNĚ PODKLADU</t>
  </si>
  <si>
    <t>1: Dle technické zprávy, výkresových příloh projektové dokumentace. Dle výkazů materiálu projektu. Dle tabulky kubatur projektanta.Rozebrání a předláždění chodníku (vč. nové dlažby)  
Rozebrání a předláždění chodníku (vč. nové dlažby)  
40*0,1=4,000 [A]</t>
  </si>
  <si>
    <t>1: Dle technické zprávy, výkresových příloh projektové dokumentace. Dle výkazů materiálu projektu. Dle tabulky kubatur projektanta.  
2: Výkop zeminy tř. I   
50=50,000 [A]</t>
  </si>
  <si>
    <t>Zpětný zásyp rýhy    
25=25,000 [A]</t>
  </si>
  <si>
    <t>1: Dle technické zprávy, výkresových příloh projektové dokumentace. Dle výkazů materiálu projektu. Dle tabulky kubatur projektanta.  
Hloubení rýhy š. 0.5 m    
25=25,000 [A]</t>
  </si>
  <si>
    <t>17120</t>
  </si>
  <si>
    <t>ULOŽENÍ SYPANINY DO NÁSYPŮ A NA SKLÁDKY BEZ ZHUTNĚNÍ</t>
  </si>
  <si>
    <t>odkop  
25=25,000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</si>
  <si>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</si>
  <si>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1: Dle technické zprávy, výkresových příloh projektové dokumentace. Dle výkazů materiálu projektu. Dle tabulky kubatur projektanta.  
2: Uložení sypaniny do náspů z nakupovaných materiálů   
50=50,000 [A]</t>
  </si>
  <si>
    <t>1: Dle technické zprávy, výkresových příloh projektové dokumentace. Dle výkazů materiálu projektu. Dle tabulky kubatur projektanta.  
Zpětný zásyp rýhy    
25=25,000 [A]</t>
  </si>
  <si>
    <t>350=350,000 [A]</t>
  </si>
  <si>
    <t>18510</t>
  </si>
  <si>
    <t>BIOLOGICKÁ REKULTIVACE DVOULETÁ</t>
  </si>
  <si>
    <t>R18090</t>
  </si>
  <si>
    <t>VŠEOBECNÉ ÚPRAVY OSTATNÍCH PLOCH</t>
  </si>
  <si>
    <t>Všeobecná příprava území (vyklízení ploch)  
350=350,000 [A]</t>
  </si>
  <si>
    <t>Všeobecné úpravy musí zahrnovat úpravu území po uskutečnění stavby, tak jak je požadováno v zadávací dokumentaci s výjimkou těch prací, pro které jsou uvedeny samostatné položky.</t>
  </si>
  <si>
    <t>1: Dle technické zprávy, výkresových příloh projektové dokumentace. Dle výkazů materiálu projektu. Dle tabulky kubatur projektanta.  
2: Separační tkaná geotextílie  
350=350,000 [A]</t>
  </si>
  <si>
    <t>ŠD 8/16 100 mm, pokládka + odstranění    
40,25=40,250 [A]</t>
  </si>
  <si>
    <t>1: Dle technické zprávy, výkresových příloh projektové dokumentace. Dle výkazů materiálu projektu. Dle tabulky kubatur projektanta.Rozebrání a předláždění chodníku (vč. nové dlažby)  
Rozebrání a předláždění chodníku (vč. nové dlažby)  
40=40,000 [A]</t>
  </si>
  <si>
    <t>58300</t>
  </si>
  <si>
    <t>KRYT ZE SINIČNÍCH DÍLCŮ (PANELŮ)</t>
  </si>
  <si>
    <t>tl. 220 mm  
350*0,22=77,000 [A]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</si>
  <si>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</si>
  <si>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Potrubí</t>
  </si>
  <si>
    <t>87634</t>
  </si>
  <si>
    <t>CHRÁNIČKY Z TRUB PLASTOVÝCH DN DO 200MM</t>
  </si>
  <si>
    <t>M</t>
  </si>
  <si>
    <t>1: Dle technické zprávy, výkresových příloh projektové dokumentace. Dle výkazů materiálu projektu. Dle tabulky kubatur projektanta.  
2: Vysokopevnostní dělená chránička (např. KOPOHALF) DN 110-160    
50=50,000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</si>
  <si>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</si>
  <si>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894171</t>
  </si>
  <si>
    <t>ŠACHTY KANALIZAČ Z BETON DÍLCŮ NA POTRUBÍ DN DO 1000MM</t>
  </si>
  <si>
    <t>1: Dle technické zprávy, výkresových příloh projektové dokumentace. Dle výkazů materiálu projektu. Dle tabulky kubatur projektanta.  
betonové šachty DN1000   
1=1,000 [A]</t>
  </si>
  <si>
    <t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</si>
  <si>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89712</t>
  </si>
  <si>
    <t>VPUSŤ KANALIZAČNÍ ULIČNÍ KOMPLETNÍ Z BETONOVÝCH DÍLCŮ</t>
  </si>
  <si>
    <t>1=1,000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</si>
  <si>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</si>
  <si>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9166A1</t>
  </si>
  <si>
    <t>DOČASNÁ SVODIDLA, ÚROVEŇ ZADRŽENÍ T1 - DOD A MONTÁŽ</t>
  </si>
  <si>
    <t>Dočasné ocelové svodidlo  
120=120,000 [A]</t>
  </si>
  <si>
    <t>položka zahrnuje: 
- dodání zařízení v předepsaném provedení včetně jejich osazení 
- údržbu po celou dobu trvání funkce, náhradu zničených nebo ztracených kusů, nutnou opravu poškozených částí</t>
  </si>
  <si>
    <t>9166A3</t>
  </si>
  <si>
    <t>DOČASNÁ SVODIDLA, ÚROVEŇ ZADRŽENÍ T1 - DEMONTÁŽ</t>
  </si>
  <si>
    <t>120=120,000 [A]</t>
  </si>
  <si>
    <t>Položka zahrnuje odstranění, demontáž a odklizení zařízení s odvozem na předepsané místo</t>
  </si>
  <si>
    <t>94817</t>
  </si>
  <si>
    <t>DOČASNÉ KONSTRUKCE Z OCEL NOSNÍKŮ VČET ODSTRAN</t>
  </si>
  <si>
    <t>Ocelové pláty tl. 3 cm  100*0,03*7,85=23,550 [A]</t>
  </si>
  <si>
    <t>Položka zahrnuje dovoz, montáž, údržbu, opotřebení (nájemné), demontáž, konzervaci, odvoz.</t>
  </si>
  <si>
    <t>R03710</t>
  </si>
  <si>
    <t>Přechodné DZ (PD, pronájem, údržba, manipulace)</t>
  </si>
  <si>
    <t>1: Dle technické zprávy, výkresových příloh projektové dokumentace. Dle výkazů materiálu projektu. Dle tabulky kubatur projektanta. 
2: Práce zřízení nebo zajištění objížďky a přístupové cesty, (DOPRAV SVĚTLO VÝSTRAŽ SOUPRAVA 3KS - DOD, MONTÁŽ, DEMONTÁŽ - 2x; PŘENOSNÁ SEMAFOROVÁ SOUPRAVA - DOD, MONTÁŽ, DEMONTÁŽ - 2x ) 
Ostatní nutné prostředky k zajištění DZ 
1,0=1,000 [A]</t>
  </si>
  <si>
    <t>zahrnuje objednatelem povolené náklady na požadovaná zařízení zhotovitele</t>
  </si>
  <si>
    <t>R99901</t>
  </si>
  <si>
    <t>Nájem pozemku</t>
  </si>
  <si>
    <t>POPLATKY ZA LIKVIDACŮ ODPADŮ NEKONTAMINOVANÝCH - 17 05 04 VYTĚŽENÉ ZEMINY A HORNINY - I. TŘÍDA - TĚŽITELNOSTI, VČ. DOPRAVY NA SKLÁDKU A MANIPULACE</t>
  </si>
  <si>
    <t>1: Dle technické zprávy, výkresových příloh projektové dokumentace. Dle výkazů materiálu projektu. Dle tabulky kubatur projektanta.  
50*1,9=95,000 [A]</t>
  </si>
  <si>
    <t>1. Položka obsahuje:   - veškeré poplatky provozovateli skládky, recyklační linky nebo jiného zařízení na zpracování nebo likvidaci odpadů související s převzetím, uložením, zpracováním nebo likvidací odpadu       
- náklady spojené s dopravou odpadu z místa stavby na místo převzetí provozovatelem skládky, recyklační linky nebo jiného zařízení na zpracování a likvidaci odpadů, veškerou manipulaci s odpadem 2. Způsob měření:       
Tunou se rozumí hmotnost odpadu vytříděného v souladu se zákonem č. 185/2001 Sb., o nakládání s odpady, v platném znění.</t>
  </si>
  <si>
    <t>POPLATKY ZA LIKVIDACŮ ODPADŮ NEKONTAMINOVANÝCH - 17 01 01 BETON Z DEMOLIC OBJEKTŮ, ZÁKLADŮ TV - VČ. DOPRAVY NA SKLÁDKU A MANIPULACE</t>
  </si>
  <si>
    <t>(350*0,22+0,1*40)*2,4=194,400 [A]</t>
  </si>
  <si>
    <t>POPLATKY ZA LIKVIDACŮ ODPADŮ NEKONTAMINOVANÝCH - 17 05 04 KAMENNÁ SUŤ - VČ. DOPRAVY</t>
  </si>
  <si>
    <t>podkladní vrstva panelů  
550*0,05*1,9=52,250 [A]  
ŠD 8/16 100 mm, pokládka + odstranění    
40,25*2,1=84,525 [B]  
Celkem: A+B=136,775 [C]</t>
  </si>
  <si>
    <t>1. Položka obsahuje:    
 -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a likvidaci odpadů    
2. Způsob měření:    
Tunou se rozumí hmotnost odpadu vytříděného v souladu se zákonem č. 185/2001 Sb., o nakládání s odpady, v platném znění.</t>
  </si>
  <si>
    <t>Ocelové pláty tl. 3 cm  23,55=23,550 [A]</t>
  </si>
  <si>
    <t>D.2.2</t>
  </si>
  <si>
    <t>POZEMNÍ STAVEBNÍ OBJEKTY</t>
  </si>
  <si>
    <t>D.2.2.1</t>
  </si>
  <si>
    <t>Pozemní objekty budov</t>
  </si>
  <si>
    <t>SO 01-72-01</t>
  </si>
  <si>
    <t>Releový domek</t>
  </si>
  <si>
    <t xml:space="preserve">  D.2.2</t>
  </si>
  <si>
    <t xml:space="preserve">    D.2.2.1</t>
  </si>
  <si>
    <t xml:space="preserve">      SO 01-72-01</t>
  </si>
  <si>
    <t>Všeobecné konstrukce a práce</t>
  </si>
  <si>
    <t>02950</t>
  </si>
  <si>
    <t>03</t>
  </si>
  <si>
    <t>OSTATNÍ POŽADAVKY - POSUDKY, KONTROLY, REVIZNÍ ZPRÁVY</t>
  </si>
  <si>
    <t>12273A</t>
  </si>
  <si>
    <t>ODKOPÁVKY A PROKOPÁVKY OBECNÉ TŘ. I - BEZ DOPRAVY</t>
  </si>
  <si>
    <t>pol_45157 
3,750=3,750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</si>
  <si>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</si>
  <si>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21461C</t>
  </si>
  <si>
    <t>SEPARAČNÍ GEOTEXTILIE DO 300G/M2</t>
  </si>
  <si>
    <t>pro uložení demontované střešní konstrukce vč. krovu 
předpoklad půdorysný rozměr 5X5m 
5,00*5,00=25,000 [A]</t>
  </si>
  <si>
    <t>R21461C</t>
  </si>
  <si>
    <t>DEMONTÁŽ SEPARAČNÍ GEOTEXTILIE DO 300G/M2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</si>
  <si>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
jednotkové ceny bourání – tento fakt musí být uveden v doplňujícím textu k položce) 
- veškeré další práce plynoucí z technologického předpisu a z platných předpisů 
Způsob měření: 
Udává se v metrech čtverečních kompletní konstrukce nebo práce.</t>
  </si>
  <si>
    <t>Svislé konstrukce</t>
  </si>
  <si>
    <t>R381181</t>
  </si>
  <si>
    <t>DEMONTÁŽ KOMPLETNÍ STŘEŠNÍ KONSTRUCE VČ VEŠKERÉ DOPRAVY, MANIPULACE A MECHANIZMŮ KOMPLET</t>
  </si>
  <si>
    <t>Položka zahrnuje: demontáž střechy reléového domku vč. krovu se všemi pomocnými a doplňujícími pracemi a součástmi, použití mechanizmů, včetně dopravy a veškeré manipulace k místu demontáže 
zahrnuje objednatelem povolené náklady na dopravní zařízení zhotovitele 
Způsob měření: 
Udává se kompletu kompletní konstrukce nebo práce.</t>
  </si>
  <si>
    <t>MONTÁŽ KOMPLETNÍ STŘEŠNÍ KONSTRUCE VČ VEŠKERÉ DOPRAVY,MANIPULACE A MECHANIZMŮ KOMPLET</t>
  </si>
  <si>
    <t>Položka zahrnuje: montáž střechy reléového domku vč. krovu se všemi pomocnými a doplňujícími pracemi a součástmi, použití mechanizmů, včetně dopravy a veškeré manipulace k místu montáže 
zahrnuje objednatelem povolené náklady na dopravní zařízení zhotovitele 
Způsob měření: 
Udává se kompletu kompletní konstrukce nebo práce.</t>
  </si>
  <si>
    <t>pro uložení demontované střešní konstrukce vč. krovu 
předpoklad půdorysný rozměr 5X5m 
(5,00*5,00)*0,150=3,750 [A]</t>
  </si>
  <si>
    <t>Úpravy povrchů, podlahy, výplně otvorů</t>
  </si>
  <si>
    <t>62641</t>
  </si>
  <si>
    <t>SJEDNOCUJÍCÍ STĚRKA JEMNOU MALTOU TL CCA 2MM</t>
  </si>
  <si>
    <t>dle grafických a textových PD 
Půdorys, Řezy, Pohledy; 
(3,00+2,850)*2*2,900-0,84*1,97=32,275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</si>
  <si>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</si>
  <si>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R625335</t>
  </si>
  <si>
    <t>OPRAVA CEMENTOVÉ OMÍTKY VNĚJŠÍCH PLOCH ŠTUKOVÉ STĚN V ROZSAHU OPRAVOVANÉ PLOCHY DO 10%; D+M KOMPLET</t>
  </si>
  <si>
    <t>dle grafických a textových PD 
Půdorys, Řezy, Pohledy; 
pol_62641 
32,275=32,275 [A]</t>
  </si>
  <si>
    <t>položka zahrnuje: 
dodávku veškerého materiálu potřebného pro předepsanou úpravu v předepsané kvalitě nutné vyspravení podkladu, případně zatření spar zdiva 
položení vrstvy v předepsané tloušťce potřebná lešení a podpěrné konstrukce 
Měří se v metrech čtverečných dle projektu 
Měrná jednotka: m2</t>
  </si>
  <si>
    <t>Přidružená stavební výroba</t>
  </si>
  <si>
    <t>711137</t>
  </si>
  <si>
    <t>IZOLACE BĚŽN KONSTR PROTI VOL STÉK VODĚ Z PE FÓLIÍ</t>
  </si>
  <si>
    <t>dle grafických a textových PD 
Půdorys, Řezy, Pohledy; 
parozábrana 
((Sqrt((2,000)^2+(1,650)^2)*4,00)/2) = 5,186m2 
((Sqrt((1,925)^2+(1,650)^2)*3,85)/2) = 4,881m2 
(5,186+4,881)*2=20,134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</si>
  <si>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</si>
  <si>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76233</t>
  </si>
  <si>
    <t>VÁZANÉ KONSTRUKCE KROVŮ STŘECH</t>
  </si>
  <si>
    <t>dle grafických a textových PD 
Půdorys, Řezy, Pohledy; 
kontralatě 
26,00*0,05*0,05=0,065 [A] 
latě 50/50mm 
60,00*0,05*0,05=0,150 [B] 
Celkem: A+B=0,215 [C]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</si>
  <si>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</si>
  <si>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76234</t>
  </si>
  <si>
    <t>BEDNĚNÍ STŘECH</t>
  </si>
  <si>
    <t>dle grafických a textových PD 
Půdorys, Řezy, Pohledy; 
pol_R76341-Střecha  
20,134*0,024=0,483 [A] 
pol_R76341-Podbití 
14,545*0,024=0,349 [B] 
Celkem: A+B=0,832 [C]</t>
  </si>
  <si>
    <t>76423</t>
  </si>
  <si>
    <t>OPLECHOVÁNÍ A LEMOVÁNÍ KONSTR Z HLINÍK PLECHU</t>
  </si>
  <si>
    <t>dle grafických a textových PD 
Půdorys, Řezy, Pohledy; 
Nároží (hřeben) 
(2,593+2,535)*2*0,400=4,102 [A] 
Okapová hrana 
(4,000+3,850)*2*0,330=5,181 [B] 
Celkem: A+B=9,283 [C]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</si>
  <si>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
- Položka zahrnuje veškerý materiál, výrobky a polotovary, včetně mimostaveništní a vnitrostaveništní dopravy (rovněž přesuny), včetně naložení a složení,případně s uložením.</t>
  </si>
  <si>
    <t>7838H</t>
  </si>
  <si>
    <t>NÁTĚRY BETON KONSTR ANTIGRAFITI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</si>
  <si>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</si>
  <si>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R703746</t>
  </si>
  <si>
    <t>UCPÁVKY PROTIPOŽÁRNÍ, PROTI TLAKOVÉ VODĚ, KOMBINACE PROTIPOŽÁRNÍ A PROTI TLAKOVÉ VODĚ; D+M KOMPLET</t>
  </si>
  <si>
    <t>V cenách jsou započteny náklady na montáž a dodávku vč. ztratného, příslušenství a pomocného materiálu dle popisu položky a PD. Vyhotovení a dodání atestu. Dále obsahuje cenu za pom. mechanismy včetně všech ostatních vedlejších nákladů. 
Množství jednotek se určuje v kompletu ucpávek 
Měrná jednotka: kpl</t>
  </si>
  <si>
    <t>R713113</t>
  </si>
  <si>
    <t>IZOLACE TEPELNÁ STROPŮ TL. 200MM VČ SEPARAČNÍ FÓLIE ; D+M KOMPLET</t>
  </si>
  <si>
    <t>dle grafických a textových PD 
Půdorys, Řezy; 
3,000*2,850=8,550 [A]</t>
  </si>
  <si>
    <t>položka zahrnuje: 
- dodání a uložení předepsaného izolačního materiálu předepsaným způsobem včetně vnitrostaveništní a mimostaveništní dopravy 
- veškerý upevňovací a pomocný materiál 
- předepsané přesahy (nezapočítávají se do výměry) 
Způsob měření: 
Udává se v metrech čtverečních kompletní konstrukce nebo práce.</t>
  </si>
  <si>
    <t>R762341</t>
  </si>
  <si>
    <t>DEMONTÁŽ BEDNĚNÍ STŘECHY SKLONU DO 45° A PODBITÍ; KOMPLET</t>
  </si>
  <si>
    <t>dle grafických a textových PD 
Půdorys, Řezy, Pohledy; 
suť 0,015t/m2; 
Střecha 
((Sqrt((2,000)^2+(1,650)^2)*4,00)/2) = 5,186m2 
((Sqrt((1,925)^2+(1,650)^2)*3,85)/2) = 4,881m2 
(5,186+4,881)*2=20,134 [A] 
Podbití 
4,000*3,85-3,00*0,285=14,545 [B] 
Celkem: A+B=34,679 [C]</t>
  </si>
  <si>
    <t>R762342</t>
  </si>
  <si>
    <t>DEMONTÁŽ LAŤOVÁNÍ A KONTRALAŤOVÁNÍ SKLONU DO 45°; KOMPLET</t>
  </si>
  <si>
    <t>dle grafických a textových PD 
Půdorys, Řezy, Pohledy; 
suť 0,0080t/m2; 
20,134=20,134 [A]</t>
  </si>
  <si>
    <t>R764001</t>
  </si>
  <si>
    <t>DEMONTÁŽ KLEMPÍŘSKÝCH KONSTRUKCÍ ŽLABU PODOKAPNÍHO; KOMPLET</t>
  </si>
  <si>
    <t>dle grafických a textových PD 
Půdorys, Řezy, Pohledy; 
suť 0,00260t/m; 
(4,20+4,05)*2=16,500 [A]</t>
  </si>
  <si>
    <t>- položky klempířských konstrukcí zahrnují zejména kompletní konstrukci včetně úprav plechů (i povrchové úpravy a pod.), spojovací a ochranné prostředky, podkladovou lepenku, 
upevňovací prvky, lemování, spárování, úpravy u okapů, prostupů, výčnělků, rohů, spojů, 
dilatací a pod. a není-li zahrnut v samostatných položkách (SD 78), i nátěr konstrukcí, včetně úprav povrchu před nátěrem. 
- Položka zahrnuje veškerý materiál, výrobky a polotovary, včetně mimostaveništní a 
vnitrostaveništní dopravy (rovněž přesuny), včetně naložení a složení,případně s uložením. 
- položka zahrnuje háky, zděře, čela, manžety, odbočky, kolena, rohy, hrdla, odskoky, výpusti, přechodové kusy a pod. 
Způsob měření: 
Udává se v metrech běžných kompletní konstrukce nebo práce</t>
  </si>
  <si>
    <t>R764002</t>
  </si>
  <si>
    <t>DEMONTÁŽ KLEMPÍŘSKÝCH KONSTRUKCÍ OKAPOVÉHO PLECHU; KOMPLET</t>
  </si>
  <si>
    <t>dle grafických a textových PD 
Půdorys, Řezy, Pohledy; 
suť 0,001760t/m; 
16,500=16,500 [A]</t>
  </si>
  <si>
    <t>R764133</t>
  </si>
  <si>
    <t>KRYTINA STŘECH Z HLINÍK PLECHU - IMITACE TAŠKY; D+M KOMPLET</t>
  </si>
  <si>
    <t>barevný odstín - tmavě červená</t>
  </si>
  <si>
    <t>dle grafických a textových PD 
Půdorys, Řezy, Pohledy; 
((Sqrt((2,000)^2+(1,650)^2)*4,00)/2) = 5,186m2 
((Sqrt((1,925)^2+(1,650)^2)*3,85)/2) = 4,881m2 
(5,186+4,881)*2=20,134 [A]</t>
  </si>
  <si>
    <t>- položky klempířských konstrukcí zahrnují zejména kompletní konstrukci včetně úprav plechů (i povrchové úpravy a pod.), spojovací a ochranné prostředky, podkladovou lepenku, 
upevňovací prvky, lemování, spárování, úpravy u okapů, prostupů, výčnělků, rohů, spojů, 
dilatací a pod. a není-li zahrnut v samostatných položkách (SD 78), i nátěr konstrukcí, včetně úprav povrchu před nátěrem. 
- Položka zahrnuje veškerý materiál, výrobky a polotovary, včetně mimostaveništní a 
vnitrostaveništní dopravy (rovněž přesuny), včetně naložení a složení,případně s uložením. 
Způsob měření: 
Udává se v metrech čtverečních kompletní konstrukce nebo práce.</t>
  </si>
  <si>
    <t>R764411</t>
  </si>
  <si>
    <t>ŽLABY PODOKAPNÍ Z POZINK PLECHU S POVRCHOVOU ÚPRAVOU VČ HÁKŮ A ČEL PŮLKRUHOVÝ RŠ 280MM; D+M KOMPLET</t>
  </si>
  <si>
    <t>dle grafických a textových PD 
Půdorys, Řezy, Pohledy; 
(4,20+4,05)*2=16,500 [A]</t>
  </si>
  <si>
    <t>R764412</t>
  </si>
  <si>
    <t>KOTLÍK PODOKAPNÍ Z POZINK PLECHU S POVRCHOVOU ÚPRAVOU TRYCHTÝŘOVÝ RŠ ŽLABU/PRŮMĚR SVODU 250/90MM; D+M KOMPLET</t>
  </si>
  <si>
    <t>dle grafických a textových PD 
Půdorys, Řezy, Pohledy; 
1=1,000 [A]</t>
  </si>
  <si>
    <t>- položky klempířských konstrukcí zahrnují zejména kompletní konstrukci včetně úprav plechů (i povrchové úpravy a pod.), spojovací a ochranné prostředky, podkladovou lepenku, 
upevňovací prvky, lemování, spárování, úpravy u okapů, prostupů, výčnělků, rohů, spojů, 
dilatací a pod. a není-li zahrnut v samostatných položkách (SD 78), i nátěr konstrukcí, včetně úprav povrchu před nátěrem. 
- Položka zahrnuje veškerý materiál, výrobky a polotovary, včetně mimostaveništní a 
vnitrostaveništní dopravy (rovněž přesuny), včetně naložení a složení,případně s uložením. 
- položka zahrnuje háky, zděře, čela, manžety, odbočky, kolena, rohy, hrdla, odskoky, výpusti, přechodové kusy a pod. 
Způsob měření: 
Udává se v kuech kompletní konstrukce nebo práce</t>
  </si>
  <si>
    <t>R764541</t>
  </si>
  <si>
    <t>ODPAD TROUBY KRUH (ČTVERC) ZE ZINK PLECHU S POVRCHOVOU ÚPRAVOU DN DO 90MM VČ OBJÍMEK, KOLEN, ODSKOKŮ; D+M KOMPLET</t>
  </si>
  <si>
    <t>dle grafických a textových PD 
Půdorys, Řezy, Pohledy; 
3,350*1=3,350 [A]</t>
  </si>
  <si>
    <t>R765151</t>
  </si>
  <si>
    <t>DEMONTÁŽ KRYTINY BITUMENOVÉ ZE ŠINDELŮ SKLONU DO 45°; KOMPLET</t>
  </si>
  <si>
    <t>dle grafických a textových PD 
Půdorys, Řezy, Pohledy; 
suť 0,00950t/m2; 
20,134=20,134 [A]</t>
  </si>
  <si>
    <t>R765191</t>
  </si>
  <si>
    <t>DEMONTÁŽ POJISTNÉ HYDOIZOLAČNÍ FÓLIE SKLONU DO 45°; KOMPLET</t>
  </si>
  <si>
    <t>dle grafických a textových PD 
Půdorys, Řezy, Pohledy; 
suť 0,00013t/m2; 
20,134=20,134 [A]</t>
  </si>
  <si>
    <t>94190</t>
  </si>
  <si>
    <t>LEHKÉ PRACOVNÍ LEŠENÍ DO 1,5 KPA</t>
  </si>
  <si>
    <t>M3OP</t>
  </si>
  <si>
    <t>dle grafických a textových PD 
Půdorys, Řezy, Pohledy; 
(4,60*4,45-3,00*2,85)*2,90=34,568 [A]</t>
  </si>
  <si>
    <t>94818</t>
  </si>
  <si>
    <t>DOČASNÉ KONSTRUKCE DŘEVĚNÉ VČET ODSTRAN</t>
  </si>
  <si>
    <t>pro uložení demontované střešní konstrukce vč. krovu 
předpoklad půdorysný rozměr 5X5m 
((0,300*0,60)*5,00)*6*2=10,800 [D]</t>
  </si>
  <si>
    <t>POPLATKY ZA LIKVIDACI ODPADŮ NEKONTAMINOVANÝCH - 17 05 04  VYTĚŽENÉ ZEMINY A HORNINY -  I. TŘÍDA TĚŽITELNOSTI VČ. DOPRAVY NA SKLÁDKU A MANIPULACE</t>
  </si>
  <si>
    <t>pol_12273A 
3,750*1,90=7,125 [A]</t>
  </si>
  <si>
    <t>R015170</t>
  </si>
  <si>
    <t>POPLATKY ZA LIKVIDACI ODPADŮ NEKONTAMINOVANÝCH - 17 02 01  DŘEVO PO STAVEBNÍM POUŽITÍ, Z DEMOLIC VČ. DOPRAVY NA SKLÁDKU A MANIPULACE</t>
  </si>
  <si>
    <t>pol_R762341 
34,679*0,0150=0,520 [A] 
pol_762342 
20,134*0,0080=0,161 [B] 
Celkem: A+B=0,681 [C]</t>
  </si>
  <si>
    <t>R015190</t>
  </si>
  <si>
    <t>POPLATKY ZA LIKVIDACI ODPADŮ NEKONTAMINOVANÝCH - 17 02 03  PLASTY Z INTERIÉRŮ REKONSTRUOVANÝCH - OBJEKTŮ VČ. DOPRAVY NA SKLÁDKU A MANIPULACE</t>
  </si>
  <si>
    <t>pol_765191 
20,134*0,00030=0,006 [A]</t>
  </si>
  <si>
    <t>R015420</t>
  </si>
  <si>
    <t>POPLATKY ZA LIKVIDACI ODPADŮ NEKONTAMINOVANÝCH - 17 06 04  ZBYTKY IZOLAČNÍCH MATERIÁLŮ VČ. DOPRAVY NA SKLÁDKU A MANIPULACE</t>
  </si>
  <si>
    <t>pol_R765151 
20,134*0,0095=0,191 [A] 
pol_R21461C 
25,000*0,0003=0,008 [B] 
Celkem: A+B=0,199 [C]</t>
  </si>
  <si>
    <t>pol_R764001 
16,500*0,0026=0,043 [A] 
pol_R764002 
16,500*0,00176=0,029 [B] 
Celkem: A+B=0,072 [C]</t>
  </si>
  <si>
    <t>R015800</t>
  </si>
  <si>
    <t>POPLATKY ZA LIKVIDACI ODPADŮ  - 15 01 01 PAPÍROVÉ A LEPENKOVÉ OBALY VČ. DOPRAVY NA SKLÁDKU A MANIPULACE</t>
  </si>
  <si>
    <t>0,130=0,130 [A]</t>
  </si>
  <si>
    <t>R015810</t>
  </si>
  <si>
    <t>POPLATKY ZA LIKVIDACI ODPADŮ  - 15 01 02 PLASTOVÉ OBALY VČ. DOPRAVY NA SKLÁDKU A MANIPULACE</t>
  </si>
  <si>
    <t>0,100=0,100 [A]</t>
  </si>
  <si>
    <t>D.2.4</t>
  </si>
  <si>
    <t>Ostatní stavební objekty</t>
  </si>
  <si>
    <t>D.2.4.1</t>
  </si>
  <si>
    <t>Kácení</t>
  </si>
  <si>
    <t>SO 01-92-01.1</t>
  </si>
  <si>
    <t>Kácení mimolesní zeleně</t>
  </si>
  <si>
    <t xml:space="preserve">  D.2.4</t>
  </si>
  <si>
    <t xml:space="preserve">    D.2.4.1</t>
  </si>
  <si>
    <t xml:space="preserve">      SO 01-92-01.1</t>
  </si>
  <si>
    <t>11120</t>
  </si>
  <si>
    <t>ODSTRANĚNÍ KŘOVIN</t>
  </si>
  <si>
    <t>viz Příloha 1 Tabulková část DP  
Podrobněji viz Dendrologický průzkum. 
551,0=551,000 [A]</t>
  </si>
  <si>
    <t>odstranění křovin a stromů do průměru 100 mm 
doprava dřevin bez ohledu na vzdálenost 
spálení na hromadách nebo štěpkování</t>
  </si>
  <si>
    <t>11204</t>
  </si>
  <si>
    <t>KÁCENÍ STROMŮ D KMENE DO 0,3M S ODSTRANĚNÍM PAŘEZŮ</t>
  </si>
  <si>
    <t>viz Příloha 1 Tabulková část DP + 14 ks stromů s průměrem v rozmezí 10 - 25 cm, které se nachází v zapojených porostech. 
Podrobněji viz Dendrologický průzkum. 
13,0=13,000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</si>
  <si>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</si>
  <si>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POPLATKY ZA LIKVIDACI ODPADŮ NEKONTAMINOVANÝCH - 02 01 03  SMÝCENÉ STROMY A KEŘE VČ. DOPRAVY NA SKLÁDKU A MANIPULACE</t>
  </si>
  <si>
    <t>20,430=20,430 [A]</t>
  </si>
  <si>
    <t>1. Položka obsahuje:   -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a likvidaci odpadů, veškerou manipulaci s odpadem 2. Způsob měření:    
Tunou se rozumí hmotnost odpadu vytříděného v souladu se zákonem č. 185/2001 Sb., o nakládání s odpady, v platném znění.</t>
  </si>
  <si>
    <t>SO 01-92-01.2</t>
  </si>
  <si>
    <t>Náhradní výsadba</t>
  </si>
  <si>
    <t xml:space="preserve">      SO 01-92-01.2</t>
  </si>
  <si>
    <t>18461</t>
  </si>
  <si>
    <t>MULČOVÁNÍ</t>
  </si>
  <si>
    <t>počet ks stromů*výška mulče v metrech: 
3,0*0,10=0,300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</si>
  <si>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</si>
  <si>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18462</t>
  </si>
  <si>
    <t>OŠETŘENÍ MULČOVÁNÍ</t>
  </si>
  <si>
    <t>počet ks stromů*počet ošetření za rok*počet let údržby: 
3,0*3*3=27,000 [A]</t>
  </si>
  <si>
    <t>položka zahrnuje chemické odplevelení a doplnění chybějícího mulče</t>
  </si>
  <si>
    <t>18472</t>
  </si>
  <si>
    <t>OŠETŘENÍ DŘEVIN SOLITERNÍCH</t>
  </si>
  <si>
    <t>počet ks stromů*počet ošetření za rok*počet let údržby 
3*3*3=27,000 [A]</t>
  </si>
  <si>
    <t>odplevelení s nakypřením, vypletí, řezem, hnojením, odstranění poškozených částí dřevin s případným složením odpadu na hromady, naložením na dopravní prostředek, odvozem a složením</t>
  </si>
  <si>
    <t>počet ks stromů*jedna zálivka*zálivek za rok*počet let: 
3*0,10*8*3=7,200 [A]</t>
  </si>
  <si>
    <t>R184B141</t>
  </si>
  <si>
    <t>VYSAZOVÁNÍ STROMŮ LISTNATÝCH S BALEM OBVOD KMENE DO 16CM, PODCHOZÍ VÝŠ MIN 2,4M</t>
  </si>
  <si>
    <t>viz Příloha 1 Stanoviska dotčených obcí 
3,0=3,000 [A]</t>
  </si>
  <si>
    <t>Položka vysazování stromů zahrnuje hloubení jamek (min. rozměry pro stromy min. 1,5 násobek balu výpěstku) s event. výměnou půdy, s hnojením anorganickým hnojivem a přídavkem organického hnojiva min. 5kg pro stromy, zálivku, kůly, chráničky ke stromům nebo ochrana stromů nátěrem a pod. Položka zahrnuje veškerý materiál, výrobky a polotovary, včetně mimostaveništní a vnitrostaveništní dopravy (rovněž přesuny), včetně naložení a složení, případně s uložením</t>
  </si>
  <si>
    <t>R184B1412</t>
  </si>
  <si>
    <t>STROM LISTNATÝ S BALEM OBVOD KMENE DO 16CM, PODCHOZÍ VÝŠ MIN 2,4M</t>
  </si>
  <si>
    <t>Sadbový materiál, specifikace dle stanoviska obce</t>
  </si>
  <si>
    <t>H</t>
  </si>
  <si>
    <t>Všeobecný objekt</t>
  </si>
  <si>
    <t>SO 98-98</t>
  </si>
  <si>
    <t xml:space="preserve">  SO 98-98</t>
  </si>
  <si>
    <t>Dokumentace stavby</t>
  </si>
  <si>
    <t>VSEOB001</t>
  </si>
  <si>
    <t>Geodetická dokumentace skutečného provedení stavby</t>
  </si>
  <si>
    <t>R-položka</t>
  </si>
  <si>
    <t>v předepsaném rozsahu a počtu dle VTP a ZTP 
1=1,000 [A]</t>
  </si>
  <si>
    <t>Vypracování geodetické části dokumentace skutečného provedení 
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</si>
  <si>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</si>
  <si>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</si>
  <si>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 
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</si>
  <si>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</si>
  <si>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</si>
  <si>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Dokumentace skutečného provedení v elektronické formě Vypracování kompletní dokumentace skutečného provedení v elektronické formě.</t>
  </si>
  <si>
    <t>Vypracování kompletní dokumentace skutečného provedení v elektronické formě. 
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</si>
  <si>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</si>
  <si>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</si>
  <si>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VSEOB006</t>
  </si>
  <si>
    <t>VSEOB007</t>
  </si>
  <si>
    <t>Rekultivace</t>
  </si>
  <si>
    <t>Uvedení zasažených ploch stavbou a jejím provozem do původního stavu  
v předepsaném rozsahu a počtu dle VTP a ZTP  
1,0=1,000 [A]</t>
  </si>
  <si>
    <t>1. Položka obsahuje: organizační přípravu a zabezpečení prací včetně dodání a montáže materiálů, manipulaci a dopravu s veškerým materiálem, bourání demontáže kcí včetně likvidace a poplatků za likvidaci 
 2. Měrná jednotka: KOMPLET  
3. Způsob měření:  soubor všech úkonů a činností, které jsou třeba k uskutečnění daných dodávek a prací</t>
  </si>
  <si>
    <t>SO 90-90</t>
  </si>
  <si>
    <t>Likvidace odpadů</t>
  </si>
  <si>
    <t>POPLATKY ZA LIKVIDACI ODPADŮ NEKONTAMINOVANÝCH - 17 05 04  VYTĚŽENÉ ZEMINY A HORNINY -  I. TŘÍDATĚŽITELNOSTI, VČ. DOPRAVY</t>
  </si>
  <si>
    <t>SO 01-10-01 
124,640=124,640 [A] 
SO 01-13-01 
304,570=304,570 [B] 
SO 01-13-01.1 
95,0=95,000 [C] 
SO 01-72-01 
7,125=7,125 [D] 
Celkem: A+B+C+D=531,335 [E]</t>
  </si>
  <si>
    <t>PS 01-01-31 
1,0=1,000 [A] 
PS 01-02-31 
1,30=1,300 [B] 
SO 01-11-01 
408,690=408,690 [C] 
Celkem: A+B+C=410,990 [D]</t>
  </si>
  <si>
    <t>POPLATKY ZA LIKVIDACI ODPADŮ NEKONTAMINOVANÝCH - 17 03 02  VYBOURANÝ ASFALTOVÝ BETON BEZ DEHTU VČ. DOPRAVY NA SKLÁDKU A MANIPULACE</t>
  </si>
  <si>
    <t>SO 01-13-01 
2,2*62*0,5=68,200 [A]</t>
  </si>
  <si>
    <t>PS 01-01-31 
2,0=2,000 [A] 
SO 01-11-01 
20,0=20,000 [B] 
SO 01-13-01 
23,488=23,488 [C] 
SO 01-13-01.1 
194,40=194,400 [D] 
Celkem: A+B+C+D=239,888 [E]</t>
  </si>
  <si>
    <t>SO 01-10-01 
122,640=122,640 [A]</t>
  </si>
  <si>
    <t>PS 01-01-31 
4,0=4,000 [A] 
SO 01-92-01.1 
20,430=20,430 [B] 
Celkem: A+B=24,430 [C]</t>
  </si>
  <si>
    <t>SO 01-72-01 
0,681=0,681 [A]</t>
  </si>
  <si>
    <t>SO 01-72-01 
0,006=0,006 [A]</t>
  </si>
  <si>
    <t>SO 01-10-01 
21,40=21,400 [A]</t>
  </si>
  <si>
    <t>SO 01-10-01 
0,030=0,030 [A]</t>
  </si>
  <si>
    <t>SO 01-13-01 
2,520=2,520 [A]</t>
  </si>
  <si>
    <t>SO 01-10-01 
0,062=0,062 [A]</t>
  </si>
  <si>
    <t>PS 01-01-31 
2,0=2,000 [A]</t>
  </si>
  <si>
    <t>SO 01-13-01 
283,898=283,898 [A] 
SO 01-13-01.1 
136,775=136,775 [B] 
Celkem: A+B=420,673 [C]</t>
  </si>
  <si>
    <t>SO 01-72-01 
0,199=0,199 [A]</t>
  </si>
  <si>
    <t>SO 01-10-01 
10,50=10,500 [A]</t>
  </si>
  <si>
    <t>SO 01-10-01 
0,80=0,800 [A]</t>
  </si>
  <si>
    <t>"1.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185/2001 Sb., o nakládání s odpady, v platném znění."</t>
  </si>
  <si>
    <t>POPLATKY ZA LIKVIDACI ODPADŮ NEBEZPEČNÝCH - 16 06 02*  NIKL - KADMIOVÉ BATERIE A AKUMULÁTORY VČ. DOPRAVY NA SKLÁDKU A MANIPULACE</t>
  </si>
  <si>
    <t>PS 01-01-31 
0,20=0,200 [A]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</si>
  <si>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</si>
  <si>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PS 01-01-31 
0,20=0,200 [A] 
SO 01-10-01 
7,775=7,775 [B] 
SO 01-13-01 
0,50=0,500 [C] 
SO 01-13-01.1 
23,550=23,550 [D] 
SO 01-72-01 
0,072=0,072 [E] 
Celkem: A+B+C+D+E=32,097 [F]</t>
  </si>
  <si>
    <t>SO 01-72-01 
0,130=0,130 [A]</t>
  </si>
  <si>
    <t>SO 01-72-01 
0,10=0,100 [A]</t>
  </si>
  <si>
    <r>
      <t xml:space="preserve">Evidenční položka </t>
    </r>
    <r>
      <rPr>
        <b/>
        <sz val="10"/>
        <color rgb="FFFF0000"/>
        <rFont val="Arial"/>
        <family val="2"/>
        <charset val="238"/>
      </rPr>
      <t>Nevyplňovat ! Položka viz SO 90-90 !</t>
    </r>
  </si>
  <si>
    <r>
      <t xml:space="preserve">Evidenční položka </t>
    </r>
    <r>
      <rPr>
        <sz val="10"/>
        <color rgb="FFFF0000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>Nevyplňovat! Položka viz SO 90-90</t>
    </r>
    <r>
      <rPr>
        <sz val="10"/>
        <rFont val="Arial"/>
        <family val="2"/>
        <charset val="238"/>
      </rPr>
      <t xml:space="preserve">
Druhotná surovina - výkup</t>
    </r>
  </si>
  <si>
    <t>Exkurze</t>
  </si>
  <si>
    <t>2x exkurze</t>
  </si>
  <si>
    <t>v předepsaném rozsahu dle Obchodních podmínek</t>
  </si>
  <si>
    <t>Osvědčení o bezpečnosti před uvedením do provozu</t>
  </si>
  <si>
    <t>Osvědčení o bezpečnosti před uvedením do provozu Zajištění vydání osvědčení o bezpečnosti před uvedením do provozu</t>
  </si>
  <si>
    <t>Zajištění vydání osvědčení o bezpečnosti před uvedením do provozu. 
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</si>
</sst>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1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8" fillId="0" borderId="0">
      <alignment vertical="center"/>
    </xf>
  </cellStyleXfs>
  <cellXfs count="46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8" fillId="0" borderId="1" xfId="6" applyFont="1" applyBorder="1" applyAlignment="1">
      <alignment horizontal="left" vertical="center" wrapText="1"/>
    </xf>
    <xf numFmtId="0" fontId="8" fillId="0" borderId="7" xfId="7" applyFont="1" applyBorder="1" applyAlignment="1" applyProtection="1">
      <alignment horizontal="left" vertical="center" wrapText="1"/>
      <protection locked="0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  <xf numFmtId="0" fontId="4" fillId="3" borderId="1" xfId="6" applyFont="1" applyFill="1" applyBorder="1" applyAlignment="1">
      <alignment horizontal="center" vertical="center" wrapText="1"/>
    </xf>
  </cellXfs>
  <cellStyles count="8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Normální 3 16" xfId="7" xr:uid="{58483F57-04DD-4976-862D-048D8A6EA4DE}"/>
    <cellStyle name="Percent" xfId="1" xr:uid="{00000000-0005-0000-0000-000001000000}"/>
  </cellStyles>
  <dxfs count="3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8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9"/>
      <c r="B1" s="1" t="s">
        <v>0</v>
      </c>
      <c r="C1" s="1"/>
      <c r="D1" s="1"/>
      <c r="E1" s="1"/>
    </row>
    <row r="2" spans="1:5" ht="12.75" customHeight="1" x14ac:dyDescent="0.2">
      <c r="A2" s="39"/>
      <c r="B2" s="40" t="s">
        <v>1</v>
      </c>
      <c r="C2" s="1"/>
      <c r="D2" s="1"/>
      <c r="E2" s="1"/>
    </row>
    <row r="3" spans="1:5" ht="20.100000000000001" customHeight="1" x14ac:dyDescent="0.2">
      <c r="A3" s="39"/>
      <c r="B3" s="39"/>
      <c r="C3" s="1"/>
      <c r="D3" s="1"/>
      <c r="E3" s="1"/>
    </row>
    <row r="4" spans="1:5" ht="20.100000000000001" customHeight="1" x14ac:dyDescent="0.3">
      <c r="A4" s="1"/>
      <c r="B4" s="41" t="s">
        <v>2</v>
      </c>
      <c r="C4" s="39"/>
      <c r="D4" s="39"/>
      <c r="E4" s="1"/>
    </row>
    <row r="5" spans="1:5" ht="12.75" customHeight="1" x14ac:dyDescent="0.2">
      <c r="A5" s="1"/>
      <c r="B5" s="39" t="s">
        <v>3</v>
      </c>
      <c r="C5" s="39"/>
      <c r="D5" s="39"/>
      <c r="E5" s="1"/>
    </row>
    <row r="6" spans="1:5" ht="12.75" customHeight="1" x14ac:dyDescent="0.2">
      <c r="A6" s="1"/>
      <c r="B6" s="3" t="s">
        <v>4</v>
      </c>
      <c r="C6" s="6">
        <f>0+C10+C19+C36+C38</f>
        <v>0</v>
      </c>
      <c r="D6" s="1"/>
      <c r="E6" s="1"/>
    </row>
    <row r="7" spans="1:5" ht="12.75" customHeight="1" x14ac:dyDescent="0.2">
      <c r="A7" s="1"/>
      <c r="B7" s="3" t="s">
        <v>5</v>
      </c>
      <c r="C7" s="6">
        <f>0+E10+E19+E36+E38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6</v>
      </c>
      <c r="B9" s="4" t="s">
        <v>7</v>
      </c>
      <c r="C9" s="4" t="s">
        <v>8</v>
      </c>
      <c r="D9" s="4" t="s">
        <v>9</v>
      </c>
      <c r="E9" s="4" t="s">
        <v>10</v>
      </c>
    </row>
    <row r="10" spans="1:5" ht="12.75" customHeight="1" x14ac:dyDescent="0.2">
      <c r="A10" s="16" t="s">
        <v>19</v>
      </c>
      <c r="B10" s="16" t="s">
        <v>20</v>
      </c>
      <c r="C10" s="17">
        <f>0+C11+C14</f>
        <v>0</v>
      </c>
      <c r="D10" s="17">
        <f>0+D11+D14</f>
        <v>0</v>
      </c>
      <c r="E10" s="17">
        <f>0+E11+E14</f>
        <v>0</v>
      </c>
    </row>
    <row r="11" spans="1:5" ht="12.75" customHeight="1" x14ac:dyDescent="0.2">
      <c r="A11" s="18" t="s">
        <v>55</v>
      </c>
      <c r="B11" s="18" t="s">
        <v>23</v>
      </c>
      <c r="C11" s="19">
        <f t="shared" ref="C11:E12" si="0">0+C12</f>
        <v>0</v>
      </c>
      <c r="D11" s="19">
        <f t="shared" si="0"/>
        <v>0</v>
      </c>
      <c r="E11" s="19">
        <f t="shared" si="0"/>
        <v>0</v>
      </c>
    </row>
    <row r="12" spans="1:5" ht="12.75" customHeight="1" x14ac:dyDescent="0.2">
      <c r="A12" s="18" t="s">
        <v>56</v>
      </c>
      <c r="B12" s="18" t="s">
        <v>26</v>
      </c>
      <c r="C12" s="19">
        <f t="shared" si="0"/>
        <v>0</v>
      </c>
      <c r="D12" s="19">
        <f t="shared" si="0"/>
        <v>0</v>
      </c>
      <c r="E12" s="19">
        <f t="shared" si="0"/>
        <v>0</v>
      </c>
    </row>
    <row r="13" spans="1:5" ht="12.75" customHeight="1" x14ac:dyDescent="0.2">
      <c r="A13" s="18" t="s">
        <v>57</v>
      </c>
      <c r="B13" s="18" t="s">
        <v>35</v>
      </c>
      <c r="C13" s="19">
        <f>'D.1_D.1.1_D.1.1.3_PS 01-01-31'!I3</f>
        <v>0</v>
      </c>
      <c r="D13" s="19">
        <f>'D.1_D.1.1_D.1.1.3_PS 01-01-31'!O2</f>
        <v>0</v>
      </c>
      <c r="E13" s="19">
        <f>C13+D13</f>
        <v>0</v>
      </c>
    </row>
    <row r="14" spans="1:5" ht="12.75" customHeight="1" x14ac:dyDescent="0.2">
      <c r="A14" s="18" t="s">
        <v>560</v>
      </c>
      <c r="B14" s="18" t="s">
        <v>555</v>
      </c>
      <c r="C14" s="19">
        <f>0+C15+C17</f>
        <v>0</v>
      </c>
      <c r="D14" s="19">
        <f>0+D15+D17</f>
        <v>0</v>
      </c>
      <c r="E14" s="19">
        <f>0+E15+E17</f>
        <v>0</v>
      </c>
    </row>
    <row r="15" spans="1:5" ht="12.75" customHeight="1" x14ac:dyDescent="0.2">
      <c r="A15" s="18" t="s">
        <v>561</v>
      </c>
      <c r="B15" s="18" t="s">
        <v>557</v>
      </c>
      <c r="C15" s="19">
        <f>0+C16</f>
        <v>0</v>
      </c>
      <c r="D15" s="19">
        <f>0+D16</f>
        <v>0</v>
      </c>
      <c r="E15" s="19">
        <f>0+E16</f>
        <v>0</v>
      </c>
    </row>
    <row r="16" spans="1:5" ht="12.75" customHeight="1" x14ac:dyDescent="0.2">
      <c r="A16" s="18" t="s">
        <v>562</v>
      </c>
      <c r="B16" s="18" t="s">
        <v>559</v>
      </c>
      <c r="C16" s="19">
        <f>'D.1_D.1.2_D.1.2.3_PS 01-02-31'!I3</f>
        <v>0</v>
      </c>
      <c r="D16" s="19">
        <f>'D.1_D.1.2_D.1.2.3_PS 01-02-31'!O2</f>
        <v>0</v>
      </c>
      <c r="E16" s="19">
        <f>C16+D16</f>
        <v>0</v>
      </c>
    </row>
    <row r="17" spans="1:5" ht="12.75" customHeight="1" x14ac:dyDescent="0.2">
      <c r="A17" s="18" t="s">
        <v>850</v>
      </c>
      <c r="B17" s="18" t="s">
        <v>847</v>
      </c>
      <c r="C17" s="19">
        <f>0+C18</f>
        <v>0</v>
      </c>
      <c r="D17" s="19">
        <f>0+D18</f>
        <v>0</v>
      </c>
      <c r="E17" s="19">
        <f>0+E18</f>
        <v>0</v>
      </c>
    </row>
    <row r="18" spans="1:5" ht="12.75" customHeight="1" x14ac:dyDescent="0.2">
      <c r="A18" s="18" t="s">
        <v>851</v>
      </c>
      <c r="B18" s="18" t="s">
        <v>849</v>
      </c>
      <c r="C18" s="19">
        <f>'D.1_D.1.2_D.1.2.9_PS 02-02-91'!I3</f>
        <v>0</v>
      </c>
      <c r="D18" s="19">
        <f>'D.1_D.1.2_D.1.2.9_PS 02-02-91'!O2</f>
        <v>0</v>
      </c>
      <c r="E18" s="19">
        <f>C18+D18</f>
        <v>0</v>
      </c>
    </row>
    <row r="19" spans="1:5" ht="12.75" customHeight="1" x14ac:dyDescent="0.2">
      <c r="A19" s="16" t="s">
        <v>891</v>
      </c>
      <c r="B19" s="16" t="s">
        <v>892</v>
      </c>
      <c r="C19" s="17">
        <f>0+C20+C29+C32</f>
        <v>0</v>
      </c>
      <c r="D19" s="17">
        <f>0+D20+D29+D32</f>
        <v>0</v>
      </c>
      <c r="E19" s="17">
        <f>0+E20+E29+E32</f>
        <v>0</v>
      </c>
    </row>
    <row r="20" spans="1:5" ht="12.75" customHeight="1" x14ac:dyDescent="0.2">
      <c r="A20" s="18" t="s">
        <v>901</v>
      </c>
      <c r="B20" s="18" t="s">
        <v>894</v>
      </c>
      <c r="C20" s="19">
        <f>0+C21+C26</f>
        <v>0</v>
      </c>
      <c r="D20" s="19">
        <f>0+D21+D26</f>
        <v>0</v>
      </c>
      <c r="E20" s="19">
        <f>0+E21+E26</f>
        <v>0</v>
      </c>
    </row>
    <row r="21" spans="1:5" ht="12.75" customHeight="1" x14ac:dyDescent="0.2">
      <c r="A21" s="18" t="s">
        <v>902</v>
      </c>
      <c r="B21" s="18" t="s">
        <v>896</v>
      </c>
      <c r="C21" s="19">
        <f>0+C22+C25</f>
        <v>0</v>
      </c>
      <c r="D21" s="19">
        <f>0+D22+D25</f>
        <v>0</v>
      </c>
      <c r="E21" s="19">
        <f>0+E22+E25</f>
        <v>0</v>
      </c>
    </row>
    <row r="22" spans="1:5" ht="12.75" customHeight="1" x14ac:dyDescent="0.2">
      <c r="A22" s="18" t="s">
        <v>903</v>
      </c>
      <c r="B22" s="18" t="s">
        <v>898</v>
      </c>
      <c r="C22" s="19">
        <f>0+C23+C24</f>
        <v>0</v>
      </c>
      <c r="D22" s="19">
        <f>0+D23+D24</f>
        <v>0</v>
      </c>
      <c r="E22" s="19">
        <f>0+E23+E24</f>
        <v>0</v>
      </c>
    </row>
    <row r="23" spans="1:5" ht="12.75" customHeight="1" x14ac:dyDescent="0.2">
      <c r="A23" s="18" t="s">
        <v>904</v>
      </c>
      <c r="B23" s="18" t="s">
        <v>898</v>
      </c>
      <c r="C23" s="19">
        <f>'2.1.1_SO 01-10-01_SO 01-10-01.1'!I3</f>
        <v>0</v>
      </c>
      <c r="D23" s="19">
        <f>'2.1.1_SO 01-10-01_SO 01-10-01.1'!O2</f>
        <v>0</v>
      </c>
      <c r="E23" s="19">
        <f>C23+D23</f>
        <v>0</v>
      </c>
    </row>
    <row r="24" spans="1:5" ht="12.75" customHeight="1" x14ac:dyDescent="0.2">
      <c r="A24" s="18" t="s">
        <v>1058</v>
      </c>
      <c r="B24" s="18" t="s">
        <v>1057</v>
      </c>
      <c r="C24" s="19">
        <f>'2.1.1_SO 01-10-01_SO 01-10-01.2'!I3</f>
        <v>0</v>
      </c>
      <c r="D24" s="19">
        <f>'2.1.1_SO 01-10-01_SO 01-10-01.2'!O2</f>
        <v>0</v>
      </c>
      <c r="E24" s="19">
        <f>C24+D24</f>
        <v>0</v>
      </c>
    </row>
    <row r="25" spans="1:5" ht="12.75" customHeight="1" x14ac:dyDescent="0.2">
      <c r="A25" s="18" t="s">
        <v>1084</v>
      </c>
      <c r="B25" s="18" t="s">
        <v>1083</v>
      </c>
      <c r="C25" s="19">
        <f>'D.2_D.2.1_D.2.1.1_SO 01-11-01'!I3</f>
        <v>0</v>
      </c>
      <c r="D25" s="19">
        <f>'D.2_D.2.1_D.2.1.1_SO 01-11-01'!O2</f>
        <v>0</v>
      </c>
      <c r="E25" s="19">
        <f>C25+D25</f>
        <v>0</v>
      </c>
    </row>
    <row r="26" spans="1:5" ht="12.75" customHeight="1" x14ac:dyDescent="0.2">
      <c r="A26" s="18" t="s">
        <v>1164</v>
      </c>
      <c r="B26" s="18" t="s">
        <v>1161</v>
      </c>
      <c r="C26" s="19">
        <f>0+C27+C28</f>
        <v>0</v>
      </c>
      <c r="D26" s="19">
        <f>0+D27+D28</f>
        <v>0</v>
      </c>
      <c r="E26" s="19">
        <f>0+E27+E28</f>
        <v>0</v>
      </c>
    </row>
    <row r="27" spans="1:5" ht="12.75" customHeight="1" x14ac:dyDescent="0.2">
      <c r="A27" s="18" t="s">
        <v>1165</v>
      </c>
      <c r="B27" s="18" t="s">
        <v>1163</v>
      </c>
      <c r="C27" s="19">
        <f>'D.2_D.2.1_D.2.1.3_SO 01-13-01'!I3</f>
        <v>0</v>
      </c>
      <c r="D27" s="19">
        <f>'D.2_D.2.1_D.2.1.3_SO 01-13-01'!O2</f>
        <v>0</v>
      </c>
      <c r="E27" s="19">
        <f>C27+D27</f>
        <v>0</v>
      </c>
    </row>
    <row r="28" spans="1:5" ht="12.75" customHeight="1" x14ac:dyDescent="0.2">
      <c r="A28" s="18" t="s">
        <v>1335</v>
      </c>
      <c r="B28" s="18" t="s">
        <v>1334</v>
      </c>
      <c r="C28" s="19">
        <f>'D.2_D.2.1_D.2.1.3_SO 01-13-01.1'!I3</f>
        <v>0</v>
      </c>
      <c r="D28" s="19">
        <f>'D.2_D.2.1_D.2.1.3_SO 01-13-01.1'!O2</f>
        <v>0</v>
      </c>
      <c r="E28" s="19">
        <f>C28+D28</f>
        <v>0</v>
      </c>
    </row>
    <row r="29" spans="1:5" ht="12.75" customHeight="1" x14ac:dyDescent="0.2">
      <c r="A29" s="18" t="s">
        <v>1413</v>
      </c>
      <c r="B29" s="18" t="s">
        <v>1408</v>
      </c>
      <c r="C29" s="19">
        <f t="shared" ref="C29:E30" si="1">0+C30</f>
        <v>0</v>
      </c>
      <c r="D29" s="19">
        <f t="shared" si="1"/>
        <v>0</v>
      </c>
      <c r="E29" s="19">
        <f t="shared" si="1"/>
        <v>0</v>
      </c>
    </row>
    <row r="30" spans="1:5" ht="12.75" customHeight="1" x14ac:dyDescent="0.2">
      <c r="A30" s="18" t="s">
        <v>1414</v>
      </c>
      <c r="B30" s="18" t="s">
        <v>1410</v>
      </c>
      <c r="C30" s="19">
        <f t="shared" si="1"/>
        <v>0</v>
      </c>
      <c r="D30" s="19">
        <f t="shared" si="1"/>
        <v>0</v>
      </c>
      <c r="E30" s="19">
        <f t="shared" si="1"/>
        <v>0</v>
      </c>
    </row>
    <row r="31" spans="1:5" ht="12.75" customHeight="1" x14ac:dyDescent="0.2">
      <c r="A31" s="18" t="s">
        <v>1415</v>
      </c>
      <c r="B31" s="18" t="s">
        <v>1412</v>
      </c>
      <c r="C31" s="19">
        <f>'D.2_D.2.2_D.2.2.1_SO 01-72-01'!I3</f>
        <v>0</v>
      </c>
      <c r="D31" s="19">
        <f>'D.2_D.2.2_D.2.2.1_SO 01-72-01'!O2</f>
        <v>0</v>
      </c>
      <c r="E31" s="19">
        <f>C31+D31</f>
        <v>0</v>
      </c>
    </row>
    <row r="32" spans="1:5" ht="12.75" customHeight="1" x14ac:dyDescent="0.2">
      <c r="A32" s="18" t="s">
        <v>1537</v>
      </c>
      <c r="B32" s="18" t="s">
        <v>1532</v>
      </c>
      <c r="C32" s="19">
        <f>0+C33</f>
        <v>0</v>
      </c>
      <c r="D32" s="19">
        <f>0+D33</f>
        <v>0</v>
      </c>
      <c r="E32" s="19">
        <f>0+E33</f>
        <v>0</v>
      </c>
    </row>
    <row r="33" spans="1:5" ht="12.75" customHeight="1" x14ac:dyDescent="0.2">
      <c r="A33" s="18" t="s">
        <v>1538</v>
      </c>
      <c r="B33" s="18" t="s">
        <v>1534</v>
      </c>
      <c r="C33" s="19">
        <f>0+C34+C35</f>
        <v>0</v>
      </c>
      <c r="D33" s="19">
        <f>0+D34+D35</f>
        <v>0</v>
      </c>
      <c r="E33" s="19">
        <f>0+E34+E35</f>
        <v>0</v>
      </c>
    </row>
    <row r="34" spans="1:5" ht="12.75" customHeight="1" x14ac:dyDescent="0.2">
      <c r="A34" s="18" t="s">
        <v>1539</v>
      </c>
      <c r="B34" s="18" t="s">
        <v>1536</v>
      </c>
      <c r="C34" s="19">
        <f>'D.2_D.2.4_D.2.4.1_SO 01-92-01.1'!I3</f>
        <v>0</v>
      </c>
      <c r="D34" s="19">
        <f>'D.2_D.2.4_D.2.4.1_SO 01-92-01.1'!O2</f>
        <v>0</v>
      </c>
      <c r="E34" s="19">
        <f>C34+D34</f>
        <v>0</v>
      </c>
    </row>
    <row r="35" spans="1:5" ht="12.75" customHeight="1" x14ac:dyDescent="0.2">
      <c r="A35" s="18" t="s">
        <v>1553</v>
      </c>
      <c r="B35" s="18" t="s">
        <v>1552</v>
      </c>
      <c r="C35" s="19">
        <f>'D.2_D.2.4_D.2.4.1_SO 01-92-01.2'!I3</f>
        <v>0</v>
      </c>
      <c r="D35" s="19">
        <f>'D.2_D.2.4_D.2.4.1_SO 01-92-01.2'!O2</f>
        <v>0</v>
      </c>
      <c r="E35" s="19">
        <f>C35+D35</f>
        <v>0</v>
      </c>
    </row>
    <row r="36" spans="1:5" ht="12.75" customHeight="1" x14ac:dyDescent="0.2">
      <c r="A36" s="16" t="s">
        <v>1574</v>
      </c>
      <c r="B36" s="16" t="s">
        <v>1575</v>
      </c>
      <c r="C36" s="17">
        <f>0+C37</f>
        <v>0</v>
      </c>
      <c r="D36" s="17">
        <f>0+D37</f>
        <v>0</v>
      </c>
      <c r="E36" s="17">
        <f>0+E37</f>
        <v>0</v>
      </c>
    </row>
    <row r="37" spans="1:5" ht="12.75" customHeight="1" x14ac:dyDescent="0.2">
      <c r="A37" s="18" t="s">
        <v>1577</v>
      </c>
      <c r="B37" s="18" t="s">
        <v>1575</v>
      </c>
      <c r="C37" s="19">
        <f>'H_SO 98-98'!I3</f>
        <v>0</v>
      </c>
      <c r="D37" s="19">
        <f>'H_SO 98-98'!O2</f>
        <v>0</v>
      </c>
      <c r="E37" s="19">
        <f>C37+D37</f>
        <v>0</v>
      </c>
    </row>
    <row r="38" spans="1:5" ht="12.75" customHeight="1" x14ac:dyDescent="0.2">
      <c r="A38" s="16" t="s">
        <v>1598</v>
      </c>
      <c r="B38" s="16" t="s">
        <v>1599</v>
      </c>
      <c r="C38" s="17">
        <f>'SO 90-90'!I3</f>
        <v>0</v>
      </c>
      <c r="D38" s="17">
        <f>'SO 90-90'!O2</f>
        <v>0</v>
      </c>
      <c r="E38" s="17">
        <f>C38+D38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167"/>
  <sheetViews>
    <sheetView workbookViewId="0">
      <pane ySplit="10" topLeftCell="A144" activePane="bottomLeft" state="frozen"/>
      <selection pane="bottomLeft" activeCell="E165" sqref="E16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0+O11+O20+O25+O34+O43+O48+O57+O130+O139</f>
        <v>0</v>
      </c>
      <c r="P2" t="s">
        <v>32</v>
      </c>
    </row>
    <row r="3" spans="1:18" ht="15" customHeight="1" x14ac:dyDescent="0.25">
      <c r="A3" t="s">
        <v>12</v>
      </c>
      <c r="B3" s="11" t="s">
        <v>14</v>
      </c>
      <c r="C3" s="42" t="s">
        <v>15</v>
      </c>
      <c r="D3" s="39"/>
      <c r="E3" s="12" t="s">
        <v>16</v>
      </c>
      <c r="F3" s="1"/>
      <c r="G3" s="8"/>
      <c r="H3" s="7" t="s">
        <v>1411</v>
      </c>
      <c r="I3" s="36">
        <f>0+I11+I20+I25+I34+I43+I48+I57+I130+I139</f>
        <v>0</v>
      </c>
      <c r="J3" s="9"/>
      <c r="O3" t="s">
        <v>29</v>
      </c>
      <c r="P3" t="s">
        <v>33</v>
      </c>
    </row>
    <row r="4" spans="1:18" ht="15" customHeight="1" x14ac:dyDescent="0.25">
      <c r="A4" t="s">
        <v>17</v>
      </c>
      <c r="B4" s="11" t="s">
        <v>18</v>
      </c>
      <c r="C4" s="42" t="s">
        <v>891</v>
      </c>
      <c r="D4" s="39"/>
      <c r="E4" s="12" t="s">
        <v>892</v>
      </c>
      <c r="F4" s="1"/>
      <c r="G4" s="1"/>
      <c r="H4" s="10"/>
      <c r="I4" s="10"/>
      <c r="J4" s="1"/>
      <c r="O4" t="s">
        <v>30</v>
      </c>
      <c r="P4" t="s">
        <v>33</v>
      </c>
    </row>
    <row r="5" spans="1:18" ht="12.75" customHeight="1" x14ac:dyDescent="0.25">
      <c r="A5" t="s">
        <v>21</v>
      </c>
      <c r="B5" s="11" t="s">
        <v>18</v>
      </c>
      <c r="C5" s="42" t="s">
        <v>1407</v>
      </c>
      <c r="D5" s="39"/>
      <c r="E5" s="12" t="s">
        <v>1408</v>
      </c>
      <c r="F5" s="1"/>
      <c r="G5" s="1"/>
      <c r="H5" s="1"/>
      <c r="I5" s="1"/>
      <c r="J5" s="1"/>
      <c r="O5" t="s">
        <v>31</v>
      </c>
      <c r="P5" t="s">
        <v>33</v>
      </c>
    </row>
    <row r="6" spans="1:18" ht="12.75" customHeight="1" x14ac:dyDescent="0.25">
      <c r="A6" t="s">
        <v>24</v>
      </c>
      <c r="B6" s="11" t="s">
        <v>18</v>
      </c>
      <c r="C6" s="42" t="s">
        <v>1409</v>
      </c>
      <c r="D6" s="39"/>
      <c r="E6" s="12" t="s">
        <v>1410</v>
      </c>
      <c r="F6" s="1"/>
      <c r="G6" s="1"/>
      <c r="H6" s="1"/>
      <c r="I6" s="1"/>
      <c r="J6" s="1"/>
    </row>
    <row r="7" spans="1:18" ht="12.75" customHeight="1" x14ac:dyDescent="0.25">
      <c r="A7" t="s">
        <v>27</v>
      </c>
      <c r="B7" s="14" t="s">
        <v>28</v>
      </c>
      <c r="C7" s="43" t="s">
        <v>1411</v>
      </c>
      <c r="D7" s="44"/>
      <c r="E7" s="15" t="s">
        <v>1412</v>
      </c>
      <c r="F7" s="5"/>
      <c r="G7" s="5"/>
      <c r="H7" s="5"/>
      <c r="I7" s="5"/>
      <c r="J7" s="5"/>
    </row>
    <row r="8" spans="1:18" ht="12.75" customHeight="1" x14ac:dyDescent="0.2">
      <c r="A8" s="45" t="s">
        <v>36</v>
      </c>
      <c r="B8" s="45" t="s">
        <v>38</v>
      </c>
      <c r="C8" s="45" t="s">
        <v>40</v>
      </c>
      <c r="D8" s="45" t="s">
        <v>41</v>
      </c>
      <c r="E8" s="45" t="s">
        <v>42</v>
      </c>
      <c r="F8" s="45" t="s">
        <v>44</v>
      </c>
      <c r="G8" s="45" t="s">
        <v>46</v>
      </c>
      <c r="H8" s="45" t="s">
        <v>48</v>
      </c>
      <c r="I8" s="45"/>
      <c r="J8" s="45" t="s">
        <v>53</v>
      </c>
    </row>
    <row r="9" spans="1:18" ht="12.75" customHeight="1" x14ac:dyDescent="0.2">
      <c r="A9" s="45"/>
      <c r="B9" s="45"/>
      <c r="C9" s="45"/>
      <c r="D9" s="45"/>
      <c r="E9" s="45"/>
      <c r="F9" s="45"/>
      <c r="G9" s="45"/>
      <c r="H9" s="13" t="s">
        <v>49</v>
      </c>
      <c r="I9" s="13" t="s">
        <v>51</v>
      </c>
      <c r="J9" s="45"/>
    </row>
    <row r="10" spans="1:18" ht="12.75" customHeight="1" x14ac:dyDescent="0.2">
      <c r="A10" s="13" t="s">
        <v>37</v>
      </c>
      <c r="B10" s="13" t="s">
        <v>39</v>
      </c>
      <c r="C10" s="13" t="s">
        <v>33</v>
      </c>
      <c r="D10" s="13" t="s">
        <v>32</v>
      </c>
      <c r="E10" s="13" t="s">
        <v>43</v>
      </c>
      <c r="F10" s="13" t="s">
        <v>45</v>
      </c>
      <c r="G10" s="13" t="s">
        <v>47</v>
      </c>
      <c r="H10" s="13" t="s">
        <v>50</v>
      </c>
      <c r="I10" s="13" t="s">
        <v>52</v>
      </c>
      <c r="J10" s="13" t="s">
        <v>54</v>
      </c>
    </row>
    <row r="11" spans="1:18" ht="12.75" customHeight="1" x14ac:dyDescent="0.2">
      <c r="A11" s="21" t="s">
        <v>58</v>
      </c>
      <c r="B11" s="21"/>
      <c r="C11" s="22" t="s">
        <v>37</v>
      </c>
      <c r="D11" s="21"/>
      <c r="E11" s="23" t="s">
        <v>1416</v>
      </c>
      <c r="F11" s="21"/>
      <c r="G11" s="21"/>
      <c r="H11" s="21"/>
      <c r="I11" s="24">
        <f>0+Q11</f>
        <v>0</v>
      </c>
      <c r="J11" s="21"/>
      <c r="O11">
        <f>0+R11</f>
        <v>0</v>
      </c>
      <c r="Q11">
        <f>0+I12+I16</f>
        <v>0</v>
      </c>
      <c r="R11">
        <f>0+O12+O16</f>
        <v>0</v>
      </c>
    </row>
    <row r="12" spans="1:18" x14ac:dyDescent="0.2">
      <c r="A12" s="20" t="s">
        <v>60</v>
      </c>
      <c r="B12" s="25" t="s">
        <v>39</v>
      </c>
      <c r="C12" s="25" t="s">
        <v>61</v>
      </c>
      <c r="D12" s="20" t="s">
        <v>66</v>
      </c>
      <c r="E12" s="26" t="s">
        <v>62</v>
      </c>
      <c r="F12" s="27" t="s">
        <v>1066</v>
      </c>
      <c r="G12" s="28">
        <v>1</v>
      </c>
      <c r="H12" s="29">
        <v>0</v>
      </c>
      <c r="I12" s="29">
        <f>ROUND(ROUND(H12,2)*ROUND(G12,3),2)</f>
        <v>0</v>
      </c>
      <c r="J12" s="27" t="s">
        <v>64</v>
      </c>
      <c r="O12">
        <f>(I12*21)/100</f>
        <v>0</v>
      </c>
      <c r="P12" t="s">
        <v>33</v>
      </c>
    </row>
    <row r="13" spans="1:18" x14ac:dyDescent="0.2">
      <c r="A13" s="30" t="s">
        <v>65</v>
      </c>
      <c r="E13" s="31" t="s">
        <v>66</v>
      </c>
    </row>
    <row r="14" spans="1:18" x14ac:dyDescent="0.2">
      <c r="A14" s="32" t="s">
        <v>67</v>
      </c>
      <c r="E14" s="33" t="s">
        <v>1378</v>
      </c>
    </row>
    <row r="15" spans="1:18" x14ac:dyDescent="0.2">
      <c r="A15" t="s">
        <v>68</v>
      </c>
      <c r="E15" s="31" t="s">
        <v>69</v>
      </c>
    </row>
    <row r="16" spans="1:18" x14ac:dyDescent="0.2">
      <c r="A16" s="20" t="s">
        <v>60</v>
      </c>
      <c r="B16" s="25" t="s">
        <v>33</v>
      </c>
      <c r="C16" s="25" t="s">
        <v>1417</v>
      </c>
      <c r="D16" s="20" t="s">
        <v>1418</v>
      </c>
      <c r="E16" s="26" t="s">
        <v>1419</v>
      </c>
      <c r="F16" s="27" t="s">
        <v>1066</v>
      </c>
      <c r="G16" s="28">
        <v>1</v>
      </c>
      <c r="H16" s="29">
        <v>0</v>
      </c>
      <c r="I16" s="29">
        <f>ROUND(ROUND(H16,2)*ROUND(G16,3),2)</f>
        <v>0</v>
      </c>
      <c r="J16" s="27" t="s">
        <v>64</v>
      </c>
      <c r="O16">
        <f>(I16*21)/100</f>
        <v>0</v>
      </c>
      <c r="P16" t="s">
        <v>33</v>
      </c>
    </row>
    <row r="17" spans="1:18" x14ac:dyDescent="0.2">
      <c r="A17" s="30" t="s">
        <v>65</v>
      </c>
      <c r="E17" s="31" t="s">
        <v>66</v>
      </c>
    </row>
    <row r="18" spans="1:18" x14ac:dyDescent="0.2">
      <c r="A18" s="32" t="s">
        <v>67</v>
      </c>
      <c r="E18" s="33" t="s">
        <v>1378</v>
      </c>
    </row>
    <row r="19" spans="1:18" x14ac:dyDescent="0.2">
      <c r="A19" t="s">
        <v>68</v>
      </c>
      <c r="E19" s="31" t="s">
        <v>69</v>
      </c>
    </row>
    <row r="20" spans="1:18" ht="12.75" customHeight="1" x14ac:dyDescent="0.2">
      <c r="A20" s="5" t="s">
        <v>58</v>
      </c>
      <c r="B20" s="5"/>
      <c r="C20" s="34" t="s">
        <v>39</v>
      </c>
      <c r="D20" s="5"/>
      <c r="E20" s="23" t="s">
        <v>905</v>
      </c>
      <c r="F20" s="5"/>
      <c r="G20" s="5"/>
      <c r="H20" s="5"/>
      <c r="I20" s="35">
        <f>0+Q20</f>
        <v>0</v>
      </c>
      <c r="J20" s="5"/>
      <c r="O20">
        <f>0+R20</f>
        <v>0</v>
      </c>
      <c r="Q20">
        <f>0+I21</f>
        <v>0</v>
      </c>
      <c r="R20">
        <f>0+O21</f>
        <v>0</v>
      </c>
    </row>
    <row r="21" spans="1:18" x14ac:dyDescent="0.2">
      <c r="A21" s="20" t="s">
        <v>60</v>
      </c>
      <c r="B21" s="25" t="s">
        <v>32</v>
      </c>
      <c r="C21" s="25" t="s">
        <v>1420</v>
      </c>
      <c r="D21" s="20" t="s">
        <v>66</v>
      </c>
      <c r="E21" s="26" t="s">
        <v>1421</v>
      </c>
      <c r="F21" s="27" t="s">
        <v>454</v>
      </c>
      <c r="G21" s="28">
        <v>3.75</v>
      </c>
      <c r="H21" s="29">
        <v>0</v>
      </c>
      <c r="I21" s="29">
        <f>ROUND(ROUND(H21,2)*ROUND(G21,3),2)</f>
        <v>0</v>
      </c>
      <c r="J21" s="27" t="s">
        <v>64</v>
      </c>
      <c r="O21">
        <f>(I21*21)/100</f>
        <v>0</v>
      </c>
      <c r="P21" t="s">
        <v>33</v>
      </c>
    </row>
    <row r="22" spans="1:18" x14ac:dyDescent="0.2">
      <c r="A22" s="30" t="s">
        <v>65</v>
      </c>
      <c r="E22" s="31" t="s">
        <v>66</v>
      </c>
    </row>
    <row r="23" spans="1:18" ht="25.5" x14ac:dyDescent="0.2">
      <c r="A23" s="32" t="s">
        <v>67</v>
      </c>
      <c r="E23" s="33" t="s">
        <v>1422</v>
      </c>
    </row>
    <row r="24" spans="1:18" ht="369.75" x14ac:dyDescent="0.2">
      <c r="A24" t="s">
        <v>68</v>
      </c>
      <c r="E24" s="31" t="s">
        <v>1423</v>
      </c>
    </row>
    <row r="25" spans="1:18" ht="12.75" customHeight="1" x14ac:dyDescent="0.2">
      <c r="A25" s="5" t="s">
        <v>58</v>
      </c>
      <c r="B25" s="5"/>
      <c r="C25" s="34" t="s">
        <v>33</v>
      </c>
      <c r="D25" s="5"/>
      <c r="E25" s="23" t="s">
        <v>1104</v>
      </c>
      <c r="F25" s="5"/>
      <c r="G25" s="5"/>
      <c r="H25" s="5"/>
      <c r="I25" s="35">
        <f>0+Q25</f>
        <v>0</v>
      </c>
      <c r="J25" s="5"/>
      <c r="O25">
        <f>0+R25</f>
        <v>0</v>
      </c>
      <c r="Q25">
        <f>0+I26+I30</f>
        <v>0</v>
      </c>
      <c r="R25">
        <f>0+O26+O30</f>
        <v>0</v>
      </c>
    </row>
    <row r="26" spans="1:18" x14ac:dyDescent="0.2">
      <c r="A26" s="20" t="s">
        <v>60</v>
      </c>
      <c r="B26" s="25" t="s">
        <v>43</v>
      </c>
      <c r="C26" s="25" t="s">
        <v>1424</v>
      </c>
      <c r="D26" s="20" t="s">
        <v>66</v>
      </c>
      <c r="E26" s="26" t="s">
        <v>1425</v>
      </c>
      <c r="F26" s="27" t="s">
        <v>80</v>
      </c>
      <c r="G26" s="28">
        <v>25</v>
      </c>
      <c r="H26" s="29">
        <v>0</v>
      </c>
      <c r="I26" s="29">
        <f>ROUND(ROUND(H26,2)*ROUND(G26,3),2)</f>
        <v>0</v>
      </c>
      <c r="J26" s="27" t="s">
        <v>64</v>
      </c>
      <c r="O26">
        <f>(I26*21)/100</f>
        <v>0</v>
      </c>
      <c r="P26" t="s">
        <v>33</v>
      </c>
    </row>
    <row r="27" spans="1:18" x14ac:dyDescent="0.2">
      <c r="A27" s="30" t="s">
        <v>65</v>
      </c>
      <c r="E27" s="31" t="s">
        <v>66</v>
      </c>
    </row>
    <row r="28" spans="1:18" ht="38.25" x14ac:dyDescent="0.2">
      <c r="A28" s="32" t="s">
        <v>67</v>
      </c>
      <c r="E28" s="33" t="s">
        <v>1426</v>
      </c>
    </row>
    <row r="29" spans="1:18" ht="102" x14ac:dyDescent="0.2">
      <c r="A29" t="s">
        <v>68</v>
      </c>
      <c r="E29" s="31" t="s">
        <v>1112</v>
      </c>
    </row>
    <row r="30" spans="1:18" x14ac:dyDescent="0.2">
      <c r="A30" s="20" t="s">
        <v>60</v>
      </c>
      <c r="B30" s="25" t="s">
        <v>45</v>
      </c>
      <c r="C30" s="25" t="s">
        <v>1427</v>
      </c>
      <c r="D30" s="20" t="s">
        <v>66</v>
      </c>
      <c r="E30" s="26" t="s">
        <v>1428</v>
      </c>
      <c r="F30" s="27" t="s">
        <v>80</v>
      </c>
      <c r="G30" s="28">
        <v>25</v>
      </c>
      <c r="H30" s="29">
        <v>0</v>
      </c>
      <c r="I30" s="29">
        <f>ROUND(ROUND(H30,2)*ROUND(G30,3),2)</f>
        <v>0</v>
      </c>
      <c r="J30" s="27" t="s">
        <v>401</v>
      </c>
      <c r="O30">
        <f>(I30*21)/100</f>
        <v>0</v>
      </c>
      <c r="P30" t="s">
        <v>33</v>
      </c>
    </row>
    <row r="31" spans="1:18" x14ac:dyDescent="0.2">
      <c r="A31" s="30" t="s">
        <v>65</v>
      </c>
      <c r="E31" s="31" t="s">
        <v>66</v>
      </c>
    </row>
    <row r="32" spans="1:18" ht="38.25" x14ac:dyDescent="0.2">
      <c r="A32" s="32" t="s">
        <v>67</v>
      </c>
      <c r="E32" s="33" t="s">
        <v>1426</v>
      </c>
    </row>
    <row r="33" spans="1:18" ht="153" x14ac:dyDescent="0.2">
      <c r="A33" t="s">
        <v>68</v>
      </c>
      <c r="E33" s="31" t="s">
        <v>1429</v>
      </c>
    </row>
    <row r="34" spans="1:18" ht="12.75" customHeight="1" x14ac:dyDescent="0.2">
      <c r="A34" s="5" t="s">
        <v>58</v>
      </c>
      <c r="B34" s="5"/>
      <c r="C34" s="34" t="s">
        <v>32</v>
      </c>
      <c r="D34" s="5"/>
      <c r="E34" s="23" t="s">
        <v>1430</v>
      </c>
      <c r="F34" s="5"/>
      <c r="G34" s="5"/>
      <c r="H34" s="5"/>
      <c r="I34" s="35">
        <f>0+Q34</f>
        <v>0</v>
      </c>
      <c r="J34" s="5"/>
      <c r="O34">
        <f>0+R34</f>
        <v>0</v>
      </c>
      <c r="Q34">
        <f>0+I35+I39</f>
        <v>0</v>
      </c>
      <c r="R34">
        <f>0+O35+O39</f>
        <v>0</v>
      </c>
    </row>
    <row r="35" spans="1:18" ht="25.5" x14ac:dyDescent="0.2">
      <c r="A35" s="20" t="s">
        <v>60</v>
      </c>
      <c r="B35" s="25" t="s">
        <v>47</v>
      </c>
      <c r="C35" s="25" t="s">
        <v>1431</v>
      </c>
      <c r="D35" s="20" t="s">
        <v>66</v>
      </c>
      <c r="E35" s="26" t="s">
        <v>1432</v>
      </c>
      <c r="F35" s="27" t="s">
        <v>1066</v>
      </c>
      <c r="G35" s="28">
        <v>1</v>
      </c>
      <c r="H35" s="29">
        <v>0</v>
      </c>
      <c r="I35" s="29">
        <f>ROUND(ROUND(H35,2)*ROUND(G35,3),2)</f>
        <v>0</v>
      </c>
      <c r="J35" s="27" t="s">
        <v>401</v>
      </c>
      <c r="O35">
        <f>(I35*21)/100</f>
        <v>0</v>
      </c>
      <c r="P35" t="s">
        <v>33</v>
      </c>
    </row>
    <row r="36" spans="1:18" x14ac:dyDescent="0.2">
      <c r="A36" s="30" t="s">
        <v>65</v>
      </c>
      <c r="E36" s="31" t="s">
        <v>66</v>
      </c>
    </row>
    <row r="37" spans="1:18" x14ac:dyDescent="0.2">
      <c r="A37" s="32" t="s">
        <v>67</v>
      </c>
      <c r="E37" s="33" t="s">
        <v>1378</v>
      </c>
    </row>
    <row r="38" spans="1:18" ht="76.5" x14ac:dyDescent="0.2">
      <c r="A38" t="s">
        <v>68</v>
      </c>
      <c r="E38" s="31" t="s">
        <v>1433</v>
      </c>
    </row>
    <row r="39" spans="1:18" ht="25.5" x14ac:dyDescent="0.2">
      <c r="A39" s="20" t="s">
        <v>60</v>
      </c>
      <c r="B39" s="25" t="s">
        <v>89</v>
      </c>
      <c r="C39" s="25" t="s">
        <v>1431</v>
      </c>
      <c r="D39" s="20" t="s">
        <v>39</v>
      </c>
      <c r="E39" s="26" t="s">
        <v>1434</v>
      </c>
      <c r="F39" s="27" t="s">
        <v>1066</v>
      </c>
      <c r="G39" s="28">
        <v>1</v>
      </c>
      <c r="H39" s="29">
        <v>0</v>
      </c>
      <c r="I39" s="29">
        <f>ROUND(ROUND(H39,2)*ROUND(G39,3),2)</f>
        <v>0</v>
      </c>
      <c r="J39" s="27" t="s">
        <v>401</v>
      </c>
      <c r="O39">
        <f>(I39*21)/100</f>
        <v>0</v>
      </c>
      <c r="P39" t="s">
        <v>33</v>
      </c>
    </row>
    <row r="40" spans="1:18" x14ac:dyDescent="0.2">
      <c r="A40" s="30" t="s">
        <v>65</v>
      </c>
      <c r="E40" s="31" t="s">
        <v>66</v>
      </c>
    </row>
    <row r="41" spans="1:18" x14ac:dyDescent="0.2">
      <c r="A41" s="32" t="s">
        <v>67</v>
      </c>
      <c r="E41" s="33" t="s">
        <v>1378</v>
      </c>
    </row>
    <row r="42" spans="1:18" ht="76.5" x14ac:dyDescent="0.2">
      <c r="A42" t="s">
        <v>68</v>
      </c>
      <c r="E42" s="31" t="s">
        <v>1435</v>
      </c>
    </row>
    <row r="43" spans="1:18" ht="12.75" customHeight="1" x14ac:dyDescent="0.2">
      <c r="A43" s="5" t="s">
        <v>58</v>
      </c>
      <c r="B43" s="5"/>
      <c r="C43" s="34" t="s">
        <v>43</v>
      </c>
      <c r="D43" s="5"/>
      <c r="E43" s="23" t="s">
        <v>1113</v>
      </c>
      <c r="F43" s="5"/>
      <c r="G43" s="5"/>
      <c r="H43" s="5"/>
      <c r="I43" s="35">
        <f>0+Q43</f>
        <v>0</v>
      </c>
      <c r="J43" s="5"/>
      <c r="O43">
        <f>0+R43</f>
        <v>0</v>
      </c>
      <c r="Q43">
        <f>0+I44</f>
        <v>0</v>
      </c>
      <c r="R43">
        <f>0+O44</f>
        <v>0</v>
      </c>
    </row>
    <row r="44" spans="1:18" x14ac:dyDescent="0.2">
      <c r="A44" s="20" t="s">
        <v>60</v>
      </c>
      <c r="B44" s="25" t="s">
        <v>93</v>
      </c>
      <c r="C44" s="25" t="s">
        <v>473</v>
      </c>
      <c r="D44" s="20" t="s">
        <v>66</v>
      </c>
      <c r="E44" s="26" t="s">
        <v>474</v>
      </c>
      <c r="F44" s="27" t="s">
        <v>454</v>
      </c>
      <c r="G44" s="28">
        <v>3.75</v>
      </c>
      <c r="H44" s="29">
        <v>0</v>
      </c>
      <c r="I44" s="29">
        <f>ROUND(ROUND(H44,2)*ROUND(G44,3),2)</f>
        <v>0</v>
      </c>
      <c r="J44" s="27" t="s">
        <v>64</v>
      </c>
      <c r="O44">
        <f>(I44*21)/100</f>
        <v>0</v>
      </c>
      <c r="P44" t="s">
        <v>33</v>
      </c>
    </row>
    <row r="45" spans="1:18" x14ac:dyDescent="0.2">
      <c r="A45" s="30" t="s">
        <v>65</v>
      </c>
      <c r="E45" s="31" t="s">
        <v>66</v>
      </c>
    </row>
    <row r="46" spans="1:18" ht="38.25" x14ac:dyDescent="0.2">
      <c r="A46" s="32" t="s">
        <v>67</v>
      </c>
      <c r="E46" s="33" t="s">
        <v>1436</v>
      </c>
    </row>
    <row r="47" spans="1:18" ht="38.25" x14ac:dyDescent="0.2">
      <c r="A47" t="s">
        <v>68</v>
      </c>
      <c r="E47" s="31" t="s">
        <v>475</v>
      </c>
    </row>
    <row r="48" spans="1:18" ht="12.75" customHeight="1" x14ac:dyDescent="0.2">
      <c r="A48" s="5" t="s">
        <v>58</v>
      </c>
      <c r="B48" s="5"/>
      <c r="C48" s="34" t="s">
        <v>47</v>
      </c>
      <c r="D48" s="5"/>
      <c r="E48" s="23" t="s">
        <v>1437</v>
      </c>
      <c r="F48" s="5"/>
      <c r="G48" s="5"/>
      <c r="H48" s="5"/>
      <c r="I48" s="35">
        <f>0+Q48</f>
        <v>0</v>
      </c>
      <c r="J48" s="5"/>
      <c r="O48">
        <f>0+R48</f>
        <v>0</v>
      </c>
      <c r="Q48">
        <f>0+I49+I53</f>
        <v>0</v>
      </c>
      <c r="R48">
        <f>0+O49+O53</f>
        <v>0</v>
      </c>
    </row>
    <row r="49" spans="1:18" x14ac:dyDescent="0.2">
      <c r="A49" s="20" t="s">
        <v>60</v>
      </c>
      <c r="B49" s="25" t="s">
        <v>50</v>
      </c>
      <c r="C49" s="25" t="s">
        <v>1438</v>
      </c>
      <c r="D49" s="20" t="s">
        <v>66</v>
      </c>
      <c r="E49" s="26" t="s">
        <v>1439</v>
      </c>
      <c r="F49" s="27" t="s">
        <v>80</v>
      </c>
      <c r="G49" s="28">
        <v>32.274999999999999</v>
      </c>
      <c r="H49" s="29">
        <v>0</v>
      </c>
      <c r="I49" s="29">
        <f>ROUND(ROUND(H49,2)*ROUND(G49,3),2)</f>
        <v>0</v>
      </c>
      <c r="J49" s="27" t="s">
        <v>64</v>
      </c>
      <c r="O49">
        <f>(I49*21)/100</f>
        <v>0</v>
      </c>
      <c r="P49" t="s">
        <v>33</v>
      </c>
    </row>
    <row r="50" spans="1:18" x14ac:dyDescent="0.2">
      <c r="A50" s="30" t="s">
        <v>65</v>
      </c>
      <c r="E50" s="31" t="s">
        <v>66</v>
      </c>
    </row>
    <row r="51" spans="1:18" ht="38.25" x14ac:dyDescent="0.2">
      <c r="A51" s="32" t="s">
        <v>67</v>
      </c>
      <c r="E51" s="33" t="s">
        <v>1440</v>
      </c>
    </row>
    <row r="52" spans="1:18" ht="76.5" x14ac:dyDescent="0.2">
      <c r="A52" t="s">
        <v>68</v>
      </c>
      <c r="E52" s="31" t="s">
        <v>1441</v>
      </c>
    </row>
    <row r="53" spans="1:18" ht="25.5" x14ac:dyDescent="0.2">
      <c r="A53" s="20" t="s">
        <v>60</v>
      </c>
      <c r="B53" s="25" t="s">
        <v>52</v>
      </c>
      <c r="C53" s="25" t="s">
        <v>1442</v>
      </c>
      <c r="D53" s="20" t="s">
        <v>66</v>
      </c>
      <c r="E53" s="26" t="s">
        <v>1443</v>
      </c>
      <c r="F53" s="27" t="s">
        <v>80</v>
      </c>
      <c r="G53" s="28">
        <v>32.274999999999999</v>
      </c>
      <c r="H53" s="29">
        <v>0</v>
      </c>
      <c r="I53" s="29">
        <f>ROUND(ROUND(H53,2)*ROUND(G53,3),2)</f>
        <v>0</v>
      </c>
      <c r="J53" s="27" t="s">
        <v>401</v>
      </c>
      <c r="O53">
        <f>(I53*21)/100</f>
        <v>0</v>
      </c>
      <c r="P53" t="s">
        <v>33</v>
      </c>
    </row>
    <row r="54" spans="1:18" x14ac:dyDescent="0.2">
      <c r="A54" s="30" t="s">
        <v>65</v>
      </c>
      <c r="E54" s="31" t="s">
        <v>66</v>
      </c>
    </row>
    <row r="55" spans="1:18" ht="51" x14ac:dyDescent="0.2">
      <c r="A55" s="32" t="s">
        <v>67</v>
      </c>
      <c r="E55" s="33" t="s">
        <v>1444</v>
      </c>
    </row>
    <row r="56" spans="1:18" ht="76.5" x14ac:dyDescent="0.2">
      <c r="A56" t="s">
        <v>68</v>
      </c>
      <c r="E56" s="31" t="s">
        <v>1445</v>
      </c>
    </row>
    <row r="57" spans="1:18" ht="12.75" customHeight="1" x14ac:dyDescent="0.2">
      <c r="A57" s="5" t="s">
        <v>58</v>
      </c>
      <c r="B57" s="5"/>
      <c r="C57" s="34" t="s">
        <v>89</v>
      </c>
      <c r="D57" s="5"/>
      <c r="E57" s="23" t="s">
        <v>1446</v>
      </c>
      <c r="F57" s="5"/>
      <c r="G57" s="5"/>
      <c r="H57" s="5"/>
      <c r="I57" s="35">
        <f>0+Q57</f>
        <v>0</v>
      </c>
      <c r="J57" s="5"/>
      <c r="O57">
        <f>0+R57</f>
        <v>0</v>
      </c>
      <c r="Q57">
        <f>0+I58+I62+I66+I70+I74+I78+I82+I86+I90+I94+I98+I102+I106+I110+I114+I118+I122+I126</f>
        <v>0</v>
      </c>
      <c r="R57">
        <f>0+O58+O62+O66+O70+O74+O78+O82+O86+O90+O94+O98+O102+O106+O110+O114+O118+O122+O126</f>
        <v>0</v>
      </c>
    </row>
    <row r="58" spans="1:18" x14ac:dyDescent="0.2">
      <c r="A58" s="20" t="s">
        <v>60</v>
      </c>
      <c r="B58" s="25" t="s">
        <v>54</v>
      </c>
      <c r="C58" s="25" t="s">
        <v>1447</v>
      </c>
      <c r="D58" s="20" t="s">
        <v>66</v>
      </c>
      <c r="E58" s="26" t="s">
        <v>1448</v>
      </c>
      <c r="F58" s="27" t="s">
        <v>80</v>
      </c>
      <c r="G58" s="28">
        <v>20.134</v>
      </c>
      <c r="H58" s="29">
        <v>0</v>
      </c>
      <c r="I58" s="29">
        <f>ROUND(ROUND(H58,2)*ROUND(G58,3),2)</f>
        <v>0</v>
      </c>
      <c r="J58" s="27" t="s">
        <v>64</v>
      </c>
      <c r="O58">
        <f>(I58*21)/100</f>
        <v>0</v>
      </c>
      <c r="P58" t="s">
        <v>33</v>
      </c>
    </row>
    <row r="59" spans="1:18" x14ac:dyDescent="0.2">
      <c r="A59" s="30" t="s">
        <v>65</v>
      </c>
      <c r="E59" s="31" t="s">
        <v>66</v>
      </c>
    </row>
    <row r="60" spans="1:18" ht="76.5" x14ac:dyDescent="0.2">
      <c r="A60" s="32" t="s">
        <v>67</v>
      </c>
      <c r="E60" s="33" t="s">
        <v>1449</v>
      </c>
    </row>
    <row r="61" spans="1:18" ht="191.25" x14ac:dyDescent="0.2">
      <c r="A61" t="s">
        <v>68</v>
      </c>
      <c r="E61" s="31" t="s">
        <v>1450</v>
      </c>
    </row>
    <row r="62" spans="1:18" x14ac:dyDescent="0.2">
      <c r="A62" s="20" t="s">
        <v>60</v>
      </c>
      <c r="B62" s="25" t="s">
        <v>106</v>
      </c>
      <c r="C62" s="25" t="s">
        <v>155</v>
      </c>
      <c r="D62" s="20" t="s">
        <v>66</v>
      </c>
      <c r="E62" s="26" t="s">
        <v>156</v>
      </c>
      <c r="F62" s="27" t="s">
        <v>859</v>
      </c>
      <c r="G62" s="28">
        <v>1</v>
      </c>
      <c r="H62" s="29">
        <v>0</v>
      </c>
      <c r="I62" s="29">
        <f>ROUND(ROUND(H62,2)*ROUND(G62,3),2)</f>
        <v>0</v>
      </c>
      <c r="J62" s="27" t="s">
        <v>64</v>
      </c>
      <c r="O62">
        <f>(I62*21)/100</f>
        <v>0</v>
      </c>
      <c r="P62" t="s">
        <v>33</v>
      </c>
    </row>
    <row r="63" spans="1:18" x14ac:dyDescent="0.2">
      <c r="A63" s="30" t="s">
        <v>65</v>
      </c>
      <c r="E63" s="31" t="s">
        <v>66</v>
      </c>
    </row>
    <row r="64" spans="1:18" x14ac:dyDescent="0.2">
      <c r="A64" s="32" t="s">
        <v>67</v>
      </c>
      <c r="E64" s="33" t="s">
        <v>1378</v>
      </c>
    </row>
    <row r="65" spans="1:16" ht="76.5" x14ac:dyDescent="0.2">
      <c r="A65" t="s">
        <v>68</v>
      </c>
      <c r="E65" s="31" t="s">
        <v>157</v>
      </c>
    </row>
    <row r="66" spans="1:16" x14ac:dyDescent="0.2">
      <c r="A66" s="20" t="s">
        <v>60</v>
      </c>
      <c r="B66" s="25" t="s">
        <v>109</v>
      </c>
      <c r="C66" s="25" t="s">
        <v>1451</v>
      </c>
      <c r="D66" s="20" t="s">
        <v>66</v>
      </c>
      <c r="E66" s="26" t="s">
        <v>1452</v>
      </c>
      <c r="F66" s="27" t="s">
        <v>454</v>
      </c>
      <c r="G66" s="28">
        <v>0.215</v>
      </c>
      <c r="H66" s="29">
        <v>0</v>
      </c>
      <c r="I66" s="29">
        <f>ROUND(ROUND(H66,2)*ROUND(G66,3),2)</f>
        <v>0</v>
      </c>
      <c r="J66" s="27" t="s">
        <v>64</v>
      </c>
      <c r="O66">
        <f>(I66*21)/100</f>
        <v>0</v>
      </c>
      <c r="P66" t="s">
        <v>33</v>
      </c>
    </row>
    <row r="67" spans="1:16" x14ac:dyDescent="0.2">
      <c r="A67" s="30" t="s">
        <v>65</v>
      </c>
      <c r="E67" s="31" t="s">
        <v>66</v>
      </c>
    </row>
    <row r="68" spans="1:16" ht="89.25" x14ac:dyDescent="0.2">
      <c r="A68" s="32" t="s">
        <v>67</v>
      </c>
      <c r="E68" s="33" t="s">
        <v>1453</v>
      </c>
    </row>
    <row r="69" spans="1:16" ht="51" x14ac:dyDescent="0.2">
      <c r="A69" t="s">
        <v>68</v>
      </c>
      <c r="E69" s="31" t="s">
        <v>1454</v>
      </c>
    </row>
    <row r="70" spans="1:16" x14ac:dyDescent="0.2">
      <c r="A70" s="20" t="s">
        <v>60</v>
      </c>
      <c r="B70" s="25" t="s">
        <v>113</v>
      </c>
      <c r="C70" s="25" t="s">
        <v>1455</v>
      </c>
      <c r="D70" s="20" t="s">
        <v>66</v>
      </c>
      <c r="E70" s="26" t="s">
        <v>1456</v>
      </c>
      <c r="F70" s="27" t="s">
        <v>454</v>
      </c>
      <c r="G70" s="28">
        <v>0.83199999999999996</v>
      </c>
      <c r="H70" s="29">
        <v>0</v>
      </c>
      <c r="I70" s="29">
        <f>ROUND(ROUND(H70,2)*ROUND(G70,3),2)</f>
        <v>0</v>
      </c>
      <c r="J70" s="27" t="s">
        <v>64</v>
      </c>
      <c r="O70">
        <f>(I70*21)/100</f>
        <v>0</v>
      </c>
      <c r="P70" t="s">
        <v>33</v>
      </c>
    </row>
    <row r="71" spans="1:16" x14ac:dyDescent="0.2">
      <c r="A71" s="30" t="s">
        <v>65</v>
      </c>
      <c r="E71" s="31" t="s">
        <v>66</v>
      </c>
    </row>
    <row r="72" spans="1:16" ht="89.25" x14ac:dyDescent="0.2">
      <c r="A72" s="32" t="s">
        <v>67</v>
      </c>
      <c r="E72" s="33" t="s">
        <v>1457</v>
      </c>
    </row>
    <row r="73" spans="1:16" ht="51" x14ac:dyDescent="0.2">
      <c r="A73" t="s">
        <v>68</v>
      </c>
      <c r="E73" s="31" t="s">
        <v>1454</v>
      </c>
    </row>
    <row r="74" spans="1:16" x14ac:dyDescent="0.2">
      <c r="A74" s="20" t="s">
        <v>60</v>
      </c>
      <c r="B74" s="25" t="s">
        <v>117</v>
      </c>
      <c r="C74" s="25" t="s">
        <v>1458</v>
      </c>
      <c r="D74" s="20" t="s">
        <v>66</v>
      </c>
      <c r="E74" s="26" t="s">
        <v>1459</v>
      </c>
      <c r="F74" s="27" t="s">
        <v>80</v>
      </c>
      <c r="G74" s="28">
        <v>9.2829999999999995</v>
      </c>
      <c r="H74" s="29">
        <v>0</v>
      </c>
      <c r="I74" s="29">
        <f>ROUND(ROUND(H74,2)*ROUND(G74,3),2)</f>
        <v>0</v>
      </c>
      <c r="J74" s="27" t="s">
        <v>64</v>
      </c>
      <c r="O74">
        <f>(I74*21)/100</f>
        <v>0</v>
      </c>
      <c r="P74" t="s">
        <v>33</v>
      </c>
    </row>
    <row r="75" spans="1:16" x14ac:dyDescent="0.2">
      <c r="A75" s="30" t="s">
        <v>65</v>
      </c>
      <c r="E75" s="31" t="s">
        <v>66</v>
      </c>
    </row>
    <row r="76" spans="1:16" ht="89.25" x14ac:dyDescent="0.2">
      <c r="A76" s="32" t="s">
        <v>67</v>
      </c>
      <c r="E76" s="33" t="s">
        <v>1460</v>
      </c>
    </row>
    <row r="77" spans="1:16" ht="102" x14ac:dyDescent="0.2">
      <c r="A77" t="s">
        <v>68</v>
      </c>
      <c r="E77" s="31" t="s">
        <v>1461</v>
      </c>
    </row>
    <row r="78" spans="1:16" x14ac:dyDescent="0.2">
      <c r="A78" s="20" t="s">
        <v>60</v>
      </c>
      <c r="B78" s="25" t="s">
        <v>120</v>
      </c>
      <c r="C78" s="25" t="s">
        <v>1462</v>
      </c>
      <c r="D78" s="20" t="s">
        <v>66</v>
      </c>
      <c r="E78" s="26" t="s">
        <v>1463</v>
      </c>
      <c r="F78" s="27" t="s">
        <v>80</v>
      </c>
      <c r="G78" s="28">
        <v>32.274999999999999</v>
      </c>
      <c r="H78" s="29">
        <v>0</v>
      </c>
      <c r="I78" s="29">
        <f>ROUND(ROUND(H78,2)*ROUND(G78,3),2)</f>
        <v>0</v>
      </c>
      <c r="J78" s="27" t="s">
        <v>64</v>
      </c>
      <c r="O78">
        <f>(I78*21)/100</f>
        <v>0</v>
      </c>
      <c r="P78" t="s">
        <v>33</v>
      </c>
    </row>
    <row r="79" spans="1:16" x14ac:dyDescent="0.2">
      <c r="A79" s="30" t="s">
        <v>65</v>
      </c>
      <c r="E79" s="31" t="s">
        <v>66</v>
      </c>
    </row>
    <row r="80" spans="1:16" ht="38.25" x14ac:dyDescent="0.2">
      <c r="A80" s="32" t="s">
        <v>67</v>
      </c>
      <c r="E80" s="33" t="s">
        <v>1440</v>
      </c>
    </row>
    <row r="81" spans="1:16" ht="51" x14ac:dyDescent="0.2">
      <c r="A81" t="s">
        <v>68</v>
      </c>
      <c r="E81" s="31" t="s">
        <v>1464</v>
      </c>
    </row>
    <row r="82" spans="1:16" ht="25.5" x14ac:dyDescent="0.2">
      <c r="A82" s="20" t="s">
        <v>60</v>
      </c>
      <c r="B82" s="25" t="s">
        <v>123</v>
      </c>
      <c r="C82" s="25" t="s">
        <v>1465</v>
      </c>
      <c r="D82" s="20" t="s">
        <v>66</v>
      </c>
      <c r="E82" s="26" t="s">
        <v>1466</v>
      </c>
      <c r="F82" s="27" t="s">
        <v>1066</v>
      </c>
      <c r="G82" s="28">
        <v>1</v>
      </c>
      <c r="H82" s="29">
        <v>0</v>
      </c>
      <c r="I82" s="29">
        <f>ROUND(ROUND(H82,2)*ROUND(G82,3),2)</f>
        <v>0</v>
      </c>
      <c r="J82" s="27" t="s">
        <v>401</v>
      </c>
      <c r="O82">
        <f>(I82*21)/100</f>
        <v>0</v>
      </c>
      <c r="P82" t="s">
        <v>33</v>
      </c>
    </row>
    <row r="83" spans="1:16" x14ac:dyDescent="0.2">
      <c r="A83" s="30" t="s">
        <v>65</v>
      </c>
      <c r="E83" s="31" t="s">
        <v>66</v>
      </c>
    </row>
    <row r="84" spans="1:16" x14ac:dyDescent="0.2">
      <c r="A84" s="32" t="s">
        <v>67</v>
      </c>
      <c r="E84" s="33" t="s">
        <v>1378</v>
      </c>
    </row>
    <row r="85" spans="1:16" ht="76.5" x14ac:dyDescent="0.2">
      <c r="A85" t="s">
        <v>68</v>
      </c>
      <c r="E85" s="31" t="s">
        <v>1467</v>
      </c>
    </row>
    <row r="86" spans="1:16" ht="25.5" x14ac:dyDescent="0.2">
      <c r="A86" s="20" t="s">
        <v>60</v>
      </c>
      <c r="B86" s="25" t="s">
        <v>126</v>
      </c>
      <c r="C86" s="25" t="s">
        <v>1468</v>
      </c>
      <c r="D86" s="20" t="s">
        <v>66</v>
      </c>
      <c r="E86" s="26" t="s">
        <v>1469</v>
      </c>
      <c r="F86" s="27" t="s">
        <v>80</v>
      </c>
      <c r="G86" s="28">
        <v>8.5500000000000007</v>
      </c>
      <c r="H86" s="29">
        <v>0</v>
      </c>
      <c r="I86" s="29">
        <f>ROUND(ROUND(H86,2)*ROUND(G86,3),2)</f>
        <v>0</v>
      </c>
      <c r="J86" s="27" t="s">
        <v>401</v>
      </c>
      <c r="O86">
        <f>(I86*21)/100</f>
        <v>0</v>
      </c>
      <c r="P86" t="s">
        <v>33</v>
      </c>
    </row>
    <row r="87" spans="1:16" x14ac:dyDescent="0.2">
      <c r="A87" s="30" t="s">
        <v>65</v>
      </c>
      <c r="E87" s="31" t="s">
        <v>66</v>
      </c>
    </row>
    <row r="88" spans="1:16" ht="38.25" x14ac:dyDescent="0.2">
      <c r="A88" s="32" t="s">
        <v>67</v>
      </c>
      <c r="E88" s="33" t="s">
        <v>1470</v>
      </c>
    </row>
    <row r="89" spans="1:16" ht="89.25" x14ac:dyDescent="0.2">
      <c r="A89" t="s">
        <v>68</v>
      </c>
      <c r="E89" s="31" t="s">
        <v>1471</v>
      </c>
    </row>
    <row r="90" spans="1:16" x14ac:dyDescent="0.2">
      <c r="A90" s="20" t="s">
        <v>60</v>
      </c>
      <c r="B90" s="25" t="s">
        <v>129</v>
      </c>
      <c r="C90" s="25" t="s">
        <v>1472</v>
      </c>
      <c r="D90" s="20" t="s">
        <v>66</v>
      </c>
      <c r="E90" s="26" t="s">
        <v>1473</v>
      </c>
      <c r="F90" s="27" t="s">
        <v>80</v>
      </c>
      <c r="G90" s="28">
        <v>34.679000000000002</v>
      </c>
      <c r="H90" s="29">
        <v>0</v>
      </c>
      <c r="I90" s="29">
        <f>ROUND(ROUND(H90,2)*ROUND(G90,3),2)</f>
        <v>0</v>
      </c>
      <c r="J90" s="27" t="s">
        <v>401</v>
      </c>
      <c r="O90">
        <f>(I90*21)/100</f>
        <v>0</v>
      </c>
      <c r="P90" t="s">
        <v>33</v>
      </c>
    </row>
    <row r="91" spans="1:16" x14ac:dyDescent="0.2">
      <c r="A91" s="30" t="s">
        <v>65</v>
      </c>
      <c r="E91" s="31" t="s">
        <v>66</v>
      </c>
    </row>
    <row r="92" spans="1:16" ht="127.5" x14ac:dyDescent="0.2">
      <c r="A92" s="32" t="s">
        <v>67</v>
      </c>
      <c r="E92" s="33" t="s">
        <v>1474</v>
      </c>
    </row>
    <row r="93" spans="1:16" ht="153" x14ac:dyDescent="0.2">
      <c r="A93" t="s">
        <v>68</v>
      </c>
      <c r="E93" s="31" t="s">
        <v>1429</v>
      </c>
    </row>
    <row r="94" spans="1:16" x14ac:dyDescent="0.2">
      <c r="A94" s="20" t="s">
        <v>60</v>
      </c>
      <c r="B94" s="25" t="s">
        <v>133</v>
      </c>
      <c r="C94" s="25" t="s">
        <v>1475</v>
      </c>
      <c r="D94" s="20" t="s">
        <v>66</v>
      </c>
      <c r="E94" s="26" t="s">
        <v>1476</v>
      </c>
      <c r="F94" s="27" t="s">
        <v>80</v>
      </c>
      <c r="G94" s="28">
        <v>20.134</v>
      </c>
      <c r="H94" s="29">
        <v>0</v>
      </c>
      <c r="I94" s="29">
        <f>ROUND(ROUND(H94,2)*ROUND(G94,3),2)</f>
        <v>0</v>
      </c>
      <c r="J94" s="27" t="s">
        <v>401</v>
      </c>
      <c r="O94">
        <f>(I94*21)/100</f>
        <v>0</v>
      </c>
      <c r="P94" t="s">
        <v>33</v>
      </c>
    </row>
    <row r="95" spans="1:16" x14ac:dyDescent="0.2">
      <c r="A95" s="30" t="s">
        <v>65</v>
      </c>
      <c r="E95" s="31" t="s">
        <v>66</v>
      </c>
    </row>
    <row r="96" spans="1:16" ht="51" x14ac:dyDescent="0.2">
      <c r="A96" s="32" t="s">
        <v>67</v>
      </c>
      <c r="E96" s="33" t="s">
        <v>1477</v>
      </c>
    </row>
    <row r="97" spans="1:16" ht="153" x14ac:dyDescent="0.2">
      <c r="A97" t="s">
        <v>68</v>
      </c>
      <c r="E97" s="31" t="s">
        <v>1429</v>
      </c>
    </row>
    <row r="98" spans="1:16" ht="25.5" x14ac:dyDescent="0.2">
      <c r="A98" s="20" t="s">
        <v>60</v>
      </c>
      <c r="B98" s="25" t="s">
        <v>137</v>
      </c>
      <c r="C98" s="25" t="s">
        <v>1478</v>
      </c>
      <c r="D98" s="20" t="s">
        <v>66</v>
      </c>
      <c r="E98" s="26" t="s">
        <v>1479</v>
      </c>
      <c r="F98" s="27" t="s">
        <v>1369</v>
      </c>
      <c r="G98" s="28">
        <v>16.5</v>
      </c>
      <c r="H98" s="29">
        <v>0</v>
      </c>
      <c r="I98" s="29">
        <f>ROUND(ROUND(H98,2)*ROUND(G98,3),2)</f>
        <v>0</v>
      </c>
      <c r="J98" s="27" t="s">
        <v>401</v>
      </c>
      <c r="O98">
        <f>(I98*21)/100</f>
        <v>0</v>
      </c>
      <c r="P98" t="s">
        <v>33</v>
      </c>
    </row>
    <row r="99" spans="1:16" x14ac:dyDescent="0.2">
      <c r="A99" s="30" t="s">
        <v>65</v>
      </c>
      <c r="E99" s="31" t="s">
        <v>66</v>
      </c>
    </row>
    <row r="100" spans="1:16" ht="51" x14ac:dyDescent="0.2">
      <c r="A100" s="32" t="s">
        <v>67</v>
      </c>
      <c r="E100" s="33" t="s">
        <v>1480</v>
      </c>
    </row>
    <row r="101" spans="1:16" ht="191.25" x14ac:dyDescent="0.2">
      <c r="A101" t="s">
        <v>68</v>
      </c>
      <c r="E101" s="31" t="s">
        <v>1481</v>
      </c>
    </row>
    <row r="102" spans="1:16" ht="25.5" x14ac:dyDescent="0.2">
      <c r="A102" s="20" t="s">
        <v>60</v>
      </c>
      <c r="B102" s="25" t="s">
        <v>141</v>
      </c>
      <c r="C102" s="25" t="s">
        <v>1482</v>
      </c>
      <c r="D102" s="20" t="s">
        <v>66</v>
      </c>
      <c r="E102" s="26" t="s">
        <v>1483</v>
      </c>
      <c r="F102" s="27" t="s">
        <v>1369</v>
      </c>
      <c r="G102" s="28">
        <v>16.5</v>
      </c>
      <c r="H102" s="29">
        <v>0</v>
      </c>
      <c r="I102" s="29">
        <f>ROUND(ROUND(H102,2)*ROUND(G102,3),2)</f>
        <v>0</v>
      </c>
      <c r="J102" s="27" t="s">
        <v>401</v>
      </c>
      <c r="O102">
        <f>(I102*21)/100</f>
        <v>0</v>
      </c>
      <c r="P102" t="s">
        <v>33</v>
      </c>
    </row>
    <row r="103" spans="1:16" x14ac:dyDescent="0.2">
      <c r="A103" s="30" t="s">
        <v>65</v>
      </c>
      <c r="E103" s="31" t="s">
        <v>66</v>
      </c>
    </row>
    <row r="104" spans="1:16" ht="51" x14ac:dyDescent="0.2">
      <c r="A104" s="32" t="s">
        <v>67</v>
      </c>
      <c r="E104" s="33" t="s">
        <v>1484</v>
      </c>
    </row>
    <row r="105" spans="1:16" ht="191.25" x14ac:dyDescent="0.2">
      <c r="A105" t="s">
        <v>68</v>
      </c>
      <c r="E105" s="31" t="s">
        <v>1481</v>
      </c>
    </row>
    <row r="106" spans="1:16" x14ac:dyDescent="0.2">
      <c r="A106" s="20" t="s">
        <v>60</v>
      </c>
      <c r="B106" s="25" t="s">
        <v>146</v>
      </c>
      <c r="C106" s="25" t="s">
        <v>1485</v>
      </c>
      <c r="D106" s="20" t="s">
        <v>66</v>
      </c>
      <c r="E106" s="26" t="s">
        <v>1486</v>
      </c>
      <c r="F106" s="27" t="s">
        <v>80</v>
      </c>
      <c r="G106" s="28">
        <v>20.134</v>
      </c>
      <c r="H106" s="29">
        <v>0</v>
      </c>
      <c r="I106" s="29">
        <f>ROUND(ROUND(H106,2)*ROUND(G106,3),2)</f>
        <v>0</v>
      </c>
      <c r="J106" s="27" t="s">
        <v>401</v>
      </c>
      <c r="O106">
        <f>(I106*21)/100</f>
        <v>0</v>
      </c>
      <c r="P106" t="s">
        <v>33</v>
      </c>
    </row>
    <row r="107" spans="1:16" x14ac:dyDescent="0.2">
      <c r="A107" s="30" t="s">
        <v>65</v>
      </c>
      <c r="E107" s="31" t="s">
        <v>1487</v>
      </c>
    </row>
    <row r="108" spans="1:16" ht="63.75" x14ac:dyDescent="0.2">
      <c r="A108" s="32" t="s">
        <v>67</v>
      </c>
      <c r="E108" s="33" t="s">
        <v>1488</v>
      </c>
    </row>
    <row r="109" spans="1:16" ht="165.75" x14ac:dyDescent="0.2">
      <c r="A109" t="s">
        <v>68</v>
      </c>
      <c r="E109" s="31" t="s">
        <v>1489</v>
      </c>
    </row>
    <row r="110" spans="1:16" ht="25.5" x14ac:dyDescent="0.2">
      <c r="A110" s="20" t="s">
        <v>60</v>
      </c>
      <c r="B110" s="25" t="s">
        <v>150</v>
      </c>
      <c r="C110" s="25" t="s">
        <v>1490</v>
      </c>
      <c r="D110" s="20" t="s">
        <v>66</v>
      </c>
      <c r="E110" s="26" t="s">
        <v>1491</v>
      </c>
      <c r="F110" s="27" t="s">
        <v>1369</v>
      </c>
      <c r="G110" s="28">
        <v>16.5</v>
      </c>
      <c r="H110" s="29">
        <v>0</v>
      </c>
      <c r="I110" s="29">
        <f>ROUND(ROUND(H110,2)*ROUND(G110,3),2)</f>
        <v>0</v>
      </c>
      <c r="J110" s="27" t="s">
        <v>401</v>
      </c>
      <c r="O110">
        <f>(I110*21)/100</f>
        <v>0</v>
      </c>
      <c r="P110" t="s">
        <v>33</v>
      </c>
    </row>
    <row r="111" spans="1:16" x14ac:dyDescent="0.2">
      <c r="A111" s="30" t="s">
        <v>65</v>
      </c>
      <c r="E111" s="31" t="s">
        <v>66</v>
      </c>
    </row>
    <row r="112" spans="1:16" ht="38.25" x14ac:dyDescent="0.2">
      <c r="A112" s="32" t="s">
        <v>67</v>
      </c>
      <c r="E112" s="33" t="s">
        <v>1492</v>
      </c>
    </row>
    <row r="113" spans="1:16" ht="191.25" x14ac:dyDescent="0.2">
      <c r="A113" t="s">
        <v>68</v>
      </c>
      <c r="E113" s="31" t="s">
        <v>1481</v>
      </c>
    </row>
    <row r="114" spans="1:16" ht="25.5" x14ac:dyDescent="0.2">
      <c r="A114" s="20" t="s">
        <v>60</v>
      </c>
      <c r="B114" s="25" t="s">
        <v>154</v>
      </c>
      <c r="C114" s="25" t="s">
        <v>1493</v>
      </c>
      <c r="D114" s="20" t="s">
        <v>66</v>
      </c>
      <c r="E114" s="26" t="s">
        <v>1494</v>
      </c>
      <c r="F114" s="27" t="s">
        <v>859</v>
      </c>
      <c r="G114" s="28">
        <v>1</v>
      </c>
      <c r="H114" s="29">
        <v>0</v>
      </c>
      <c r="I114" s="29">
        <f>ROUND(ROUND(H114,2)*ROUND(G114,3),2)</f>
        <v>0</v>
      </c>
      <c r="J114" s="27" t="s">
        <v>401</v>
      </c>
      <c r="O114">
        <f>(I114*21)/100</f>
        <v>0</v>
      </c>
      <c r="P114" t="s">
        <v>33</v>
      </c>
    </row>
    <row r="115" spans="1:16" x14ac:dyDescent="0.2">
      <c r="A115" s="30" t="s">
        <v>65</v>
      </c>
      <c r="E115" s="31" t="s">
        <v>66</v>
      </c>
    </row>
    <row r="116" spans="1:16" ht="38.25" x14ac:dyDescent="0.2">
      <c r="A116" s="32" t="s">
        <v>67</v>
      </c>
      <c r="E116" s="33" t="s">
        <v>1495</v>
      </c>
    </row>
    <row r="117" spans="1:16" ht="191.25" x14ac:dyDescent="0.2">
      <c r="A117" t="s">
        <v>68</v>
      </c>
      <c r="E117" s="31" t="s">
        <v>1496</v>
      </c>
    </row>
    <row r="118" spans="1:16" ht="25.5" x14ac:dyDescent="0.2">
      <c r="A118" s="20" t="s">
        <v>60</v>
      </c>
      <c r="B118" s="25" t="s">
        <v>158</v>
      </c>
      <c r="C118" s="25" t="s">
        <v>1497</v>
      </c>
      <c r="D118" s="20" t="s">
        <v>66</v>
      </c>
      <c r="E118" s="26" t="s">
        <v>1498</v>
      </c>
      <c r="F118" s="27" t="s">
        <v>1369</v>
      </c>
      <c r="G118" s="28">
        <v>3.35</v>
      </c>
      <c r="H118" s="29">
        <v>0</v>
      </c>
      <c r="I118" s="29">
        <f>ROUND(ROUND(H118,2)*ROUND(G118,3),2)</f>
        <v>0</v>
      </c>
      <c r="J118" s="27" t="s">
        <v>401</v>
      </c>
      <c r="O118">
        <f>(I118*21)/100</f>
        <v>0</v>
      </c>
      <c r="P118" t="s">
        <v>33</v>
      </c>
    </row>
    <row r="119" spans="1:16" x14ac:dyDescent="0.2">
      <c r="A119" s="30" t="s">
        <v>65</v>
      </c>
      <c r="E119" s="31" t="s">
        <v>66</v>
      </c>
    </row>
    <row r="120" spans="1:16" ht="38.25" x14ac:dyDescent="0.2">
      <c r="A120" s="32" t="s">
        <v>67</v>
      </c>
      <c r="E120" s="33" t="s">
        <v>1499</v>
      </c>
    </row>
    <row r="121" spans="1:16" ht="191.25" x14ac:dyDescent="0.2">
      <c r="A121" t="s">
        <v>68</v>
      </c>
      <c r="E121" s="31" t="s">
        <v>1481</v>
      </c>
    </row>
    <row r="122" spans="1:16" x14ac:dyDescent="0.2">
      <c r="A122" s="20" t="s">
        <v>60</v>
      </c>
      <c r="B122" s="25" t="s">
        <v>163</v>
      </c>
      <c r="C122" s="25" t="s">
        <v>1500</v>
      </c>
      <c r="D122" s="20" t="s">
        <v>66</v>
      </c>
      <c r="E122" s="26" t="s">
        <v>1501</v>
      </c>
      <c r="F122" s="27" t="s">
        <v>80</v>
      </c>
      <c r="G122" s="28">
        <v>20.134</v>
      </c>
      <c r="H122" s="29">
        <v>0</v>
      </c>
      <c r="I122" s="29">
        <f>ROUND(ROUND(H122,2)*ROUND(G122,3),2)</f>
        <v>0</v>
      </c>
      <c r="J122" s="27" t="s">
        <v>401</v>
      </c>
      <c r="O122">
        <f>(I122*21)/100</f>
        <v>0</v>
      </c>
      <c r="P122" t="s">
        <v>33</v>
      </c>
    </row>
    <row r="123" spans="1:16" x14ac:dyDescent="0.2">
      <c r="A123" s="30" t="s">
        <v>65</v>
      </c>
      <c r="E123" s="31" t="s">
        <v>66</v>
      </c>
    </row>
    <row r="124" spans="1:16" ht="51" x14ac:dyDescent="0.2">
      <c r="A124" s="32" t="s">
        <v>67</v>
      </c>
      <c r="E124" s="33" t="s">
        <v>1502</v>
      </c>
    </row>
    <row r="125" spans="1:16" ht="153" x14ac:dyDescent="0.2">
      <c r="A125" t="s">
        <v>68</v>
      </c>
      <c r="E125" s="31" t="s">
        <v>1429</v>
      </c>
    </row>
    <row r="126" spans="1:16" x14ac:dyDescent="0.2">
      <c r="A126" s="20" t="s">
        <v>60</v>
      </c>
      <c r="B126" s="25" t="s">
        <v>167</v>
      </c>
      <c r="C126" s="25" t="s">
        <v>1503</v>
      </c>
      <c r="D126" s="20" t="s">
        <v>66</v>
      </c>
      <c r="E126" s="26" t="s">
        <v>1504</v>
      </c>
      <c r="F126" s="27" t="s">
        <v>80</v>
      </c>
      <c r="G126" s="28">
        <v>20.134</v>
      </c>
      <c r="H126" s="29">
        <v>0</v>
      </c>
      <c r="I126" s="29">
        <f>ROUND(ROUND(H126,2)*ROUND(G126,3),2)</f>
        <v>0</v>
      </c>
      <c r="J126" s="27" t="s">
        <v>401</v>
      </c>
      <c r="O126">
        <f>(I126*21)/100</f>
        <v>0</v>
      </c>
      <c r="P126" t="s">
        <v>33</v>
      </c>
    </row>
    <row r="127" spans="1:16" x14ac:dyDescent="0.2">
      <c r="A127" s="30" t="s">
        <v>65</v>
      </c>
      <c r="E127" s="31" t="s">
        <v>66</v>
      </c>
    </row>
    <row r="128" spans="1:16" ht="51" x14ac:dyDescent="0.2">
      <c r="A128" s="32" t="s">
        <v>67</v>
      </c>
      <c r="E128" s="33" t="s">
        <v>1505</v>
      </c>
    </row>
    <row r="129" spans="1:18" ht="153" x14ac:dyDescent="0.2">
      <c r="A129" t="s">
        <v>68</v>
      </c>
      <c r="E129" s="31" t="s">
        <v>1429</v>
      </c>
    </row>
    <row r="130" spans="1:18" ht="12.75" customHeight="1" x14ac:dyDescent="0.2">
      <c r="A130" s="5" t="s">
        <v>58</v>
      </c>
      <c r="B130" s="5"/>
      <c r="C130" s="34" t="s">
        <v>50</v>
      </c>
      <c r="D130" s="5"/>
      <c r="E130" s="23" t="s">
        <v>985</v>
      </c>
      <c r="F130" s="5"/>
      <c r="G130" s="5"/>
      <c r="H130" s="5"/>
      <c r="I130" s="35">
        <f>0+Q130</f>
        <v>0</v>
      </c>
      <c r="J130" s="5"/>
      <c r="O130">
        <f>0+R130</f>
        <v>0</v>
      </c>
      <c r="Q130">
        <f>0+I131+I135</f>
        <v>0</v>
      </c>
      <c r="R130">
        <f>0+O131+O135</f>
        <v>0</v>
      </c>
    </row>
    <row r="131" spans="1:18" x14ac:dyDescent="0.2">
      <c r="A131" s="20" t="s">
        <v>60</v>
      </c>
      <c r="B131" s="25" t="s">
        <v>171</v>
      </c>
      <c r="C131" s="25" t="s">
        <v>1506</v>
      </c>
      <c r="D131" s="20" t="s">
        <v>66</v>
      </c>
      <c r="E131" s="26" t="s">
        <v>1507</v>
      </c>
      <c r="F131" s="27" t="s">
        <v>1508</v>
      </c>
      <c r="G131" s="28">
        <v>34.567999999999998</v>
      </c>
      <c r="H131" s="29">
        <v>0</v>
      </c>
      <c r="I131" s="29">
        <f>ROUND(ROUND(H131,2)*ROUND(G131,3),2)</f>
        <v>0</v>
      </c>
      <c r="J131" s="27" t="s">
        <v>64</v>
      </c>
      <c r="O131">
        <f>(I131*21)/100</f>
        <v>0</v>
      </c>
      <c r="P131" t="s">
        <v>33</v>
      </c>
    </row>
    <row r="132" spans="1:18" x14ac:dyDescent="0.2">
      <c r="A132" s="30" t="s">
        <v>65</v>
      </c>
      <c r="E132" s="31" t="s">
        <v>66</v>
      </c>
    </row>
    <row r="133" spans="1:18" ht="38.25" x14ac:dyDescent="0.2">
      <c r="A133" s="32" t="s">
        <v>67</v>
      </c>
      <c r="E133" s="33" t="s">
        <v>1509</v>
      </c>
    </row>
    <row r="134" spans="1:18" ht="25.5" x14ac:dyDescent="0.2">
      <c r="A134" t="s">
        <v>68</v>
      </c>
      <c r="E134" s="31" t="s">
        <v>1391</v>
      </c>
    </row>
    <row r="135" spans="1:18" x14ac:dyDescent="0.2">
      <c r="A135" s="20" t="s">
        <v>60</v>
      </c>
      <c r="B135" s="25" t="s">
        <v>175</v>
      </c>
      <c r="C135" s="25" t="s">
        <v>1510</v>
      </c>
      <c r="D135" s="20" t="s">
        <v>66</v>
      </c>
      <c r="E135" s="26" t="s">
        <v>1511</v>
      </c>
      <c r="F135" s="27" t="s">
        <v>454</v>
      </c>
      <c r="G135" s="28">
        <v>10.8</v>
      </c>
      <c r="H135" s="29">
        <v>0</v>
      </c>
      <c r="I135" s="29">
        <f>ROUND(ROUND(H135,2)*ROUND(G135,3),2)</f>
        <v>0</v>
      </c>
      <c r="J135" s="27" t="s">
        <v>64</v>
      </c>
      <c r="O135">
        <f>(I135*21)/100</f>
        <v>0</v>
      </c>
      <c r="P135" t="s">
        <v>33</v>
      </c>
    </row>
    <row r="136" spans="1:18" x14ac:dyDescent="0.2">
      <c r="A136" s="30" t="s">
        <v>65</v>
      </c>
      <c r="E136" s="31" t="s">
        <v>66</v>
      </c>
    </row>
    <row r="137" spans="1:18" ht="38.25" x14ac:dyDescent="0.2">
      <c r="A137" s="32" t="s">
        <v>67</v>
      </c>
      <c r="E137" s="33" t="s">
        <v>1512</v>
      </c>
    </row>
    <row r="138" spans="1:18" ht="25.5" x14ac:dyDescent="0.2">
      <c r="A138" t="s">
        <v>68</v>
      </c>
      <c r="E138" s="31" t="s">
        <v>1391</v>
      </c>
    </row>
    <row r="139" spans="1:18" ht="12.75" customHeight="1" x14ac:dyDescent="0.2">
      <c r="A139" s="5" t="s">
        <v>58</v>
      </c>
      <c r="B139" s="5"/>
      <c r="C139" s="34" t="s">
        <v>528</v>
      </c>
      <c r="D139" s="5"/>
      <c r="E139" s="23" t="s">
        <v>529</v>
      </c>
      <c r="F139" s="5"/>
      <c r="G139" s="5"/>
      <c r="H139" s="5"/>
      <c r="I139" s="35">
        <f>0+Q139</f>
        <v>0</v>
      </c>
      <c r="J139" s="5"/>
      <c r="O139">
        <f>0+R139</f>
        <v>0</v>
      </c>
      <c r="Q139">
        <f>0+I140+I144+I148+I152+I156+I160+I164</f>
        <v>0</v>
      </c>
      <c r="R139">
        <f>0+O140+O144+O148+O152+O156+O160+O164</f>
        <v>0</v>
      </c>
    </row>
    <row r="140" spans="1:18" ht="38.25" x14ac:dyDescent="0.2">
      <c r="A140" s="20" t="s">
        <v>60</v>
      </c>
      <c r="B140" s="25" t="s">
        <v>179</v>
      </c>
      <c r="C140" s="25" t="s">
        <v>1031</v>
      </c>
      <c r="D140" s="20" t="s">
        <v>425</v>
      </c>
      <c r="E140" s="26" t="s">
        <v>1513</v>
      </c>
      <c r="F140" s="27" t="s">
        <v>533</v>
      </c>
      <c r="G140" s="28">
        <v>7.125</v>
      </c>
      <c r="H140" s="29">
        <v>0</v>
      </c>
      <c r="I140" s="29">
        <f>ROUND(ROUND(H140,2)*ROUND(G140,3),2)</f>
        <v>0</v>
      </c>
      <c r="J140" s="27" t="s">
        <v>401</v>
      </c>
      <c r="O140">
        <f>(I140*21)/100</f>
        <v>0</v>
      </c>
      <c r="P140" t="s">
        <v>33</v>
      </c>
    </row>
    <row r="141" spans="1:18" x14ac:dyDescent="0.2">
      <c r="A141" s="30" t="s">
        <v>65</v>
      </c>
      <c r="E141" s="38" t="s">
        <v>1626</v>
      </c>
    </row>
    <row r="142" spans="1:18" ht="25.5" x14ac:dyDescent="0.2">
      <c r="A142" s="32" t="s">
        <v>67</v>
      </c>
      <c r="E142" s="33" t="s">
        <v>1514</v>
      </c>
    </row>
    <row r="143" spans="1:18" ht="114.75" x14ac:dyDescent="0.2">
      <c r="A143" t="s">
        <v>68</v>
      </c>
      <c r="E143" s="31" t="s">
        <v>553</v>
      </c>
    </row>
    <row r="144" spans="1:18" ht="38.25" x14ac:dyDescent="0.2">
      <c r="A144" s="20" t="s">
        <v>60</v>
      </c>
      <c r="B144" s="25" t="s">
        <v>183</v>
      </c>
      <c r="C144" s="25" t="s">
        <v>1515</v>
      </c>
      <c r="D144" s="20" t="s">
        <v>425</v>
      </c>
      <c r="E144" s="26" t="s">
        <v>1516</v>
      </c>
      <c r="F144" s="27" t="s">
        <v>533</v>
      </c>
      <c r="G144" s="28">
        <v>0.68100000000000005</v>
      </c>
      <c r="H144" s="29">
        <v>0</v>
      </c>
      <c r="I144" s="29">
        <f>ROUND(ROUND(H144,2)*ROUND(G144,3),2)</f>
        <v>0</v>
      </c>
      <c r="J144" s="27" t="s">
        <v>401</v>
      </c>
      <c r="O144">
        <f>(I144*21)/100</f>
        <v>0</v>
      </c>
      <c r="P144" t="s">
        <v>33</v>
      </c>
    </row>
    <row r="145" spans="1:16" x14ac:dyDescent="0.2">
      <c r="A145" s="30" t="s">
        <v>65</v>
      </c>
      <c r="E145" s="38" t="s">
        <v>1626</v>
      </c>
    </row>
    <row r="146" spans="1:16" ht="63.75" x14ac:dyDescent="0.2">
      <c r="A146" s="32" t="s">
        <v>67</v>
      </c>
      <c r="E146" s="33" t="s">
        <v>1517</v>
      </c>
    </row>
    <row r="147" spans="1:16" ht="114.75" x14ac:dyDescent="0.2">
      <c r="A147" t="s">
        <v>68</v>
      </c>
      <c r="E147" s="31" t="s">
        <v>553</v>
      </c>
    </row>
    <row r="148" spans="1:16" ht="38.25" x14ac:dyDescent="0.2">
      <c r="A148" s="20" t="s">
        <v>60</v>
      </c>
      <c r="B148" s="25" t="s">
        <v>187</v>
      </c>
      <c r="C148" s="25" t="s">
        <v>1518</v>
      </c>
      <c r="D148" s="20" t="s">
        <v>425</v>
      </c>
      <c r="E148" s="26" t="s">
        <v>1519</v>
      </c>
      <c r="F148" s="27" t="s">
        <v>533</v>
      </c>
      <c r="G148" s="28">
        <v>6.0000000000000001E-3</v>
      </c>
      <c r="H148" s="29">
        <v>0</v>
      </c>
      <c r="I148" s="29">
        <f>ROUND(ROUND(H148,2)*ROUND(G148,3),2)</f>
        <v>0</v>
      </c>
      <c r="J148" s="27" t="s">
        <v>401</v>
      </c>
      <c r="O148">
        <f>(I148*21)/100</f>
        <v>0</v>
      </c>
      <c r="P148" t="s">
        <v>33</v>
      </c>
    </row>
    <row r="149" spans="1:16" x14ac:dyDescent="0.2">
      <c r="A149" s="30" t="s">
        <v>65</v>
      </c>
      <c r="E149" s="38" t="s">
        <v>1626</v>
      </c>
    </row>
    <row r="150" spans="1:16" ht="25.5" x14ac:dyDescent="0.2">
      <c r="A150" s="32" t="s">
        <v>67</v>
      </c>
      <c r="E150" s="33" t="s">
        <v>1520</v>
      </c>
    </row>
    <row r="151" spans="1:16" ht="114.75" x14ac:dyDescent="0.2">
      <c r="A151" t="s">
        <v>68</v>
      </c>
      <c r="E151" s="31" t="s">
        <v>553</v>
      </c>
    </row>
    <row r="152" spans="1:16" ht="38.25" x14ac:dyDescent="0.2">
      <c r="A152" s="20" t="s">
        <v>60</v>
      </c>
      <c r="B152" s="25" t="s">
        <v>191</v>
      </c>
      <c r="C152" s="25" t="s">
        <v>1521</v>
      </c>
      <c r="D152" s="20" t="s">
        <v>425</v>
      </c>
      <c r="E152" s="26" t="s">
        <v>1522</v>
      </c>
      <c r="F152" s="27" t="s">
        <v>533</v>
      </c>
      <c r="G152" s="28">
        <v>0.19900000000000001</v>
      </c>
      <c r="H152" s="29">
        <v>0</v>
      </c>
      <c r="I152" s="29">
        <f>ROUND(ROUND(H152,2)*ROUND(G152,3),2)</f>
        <v>0</v>
      </c>
      <c r="J152" s="27" t="s">
        <v>401</v>
      </c>
      <c r="O152">
        <f>(I152*21)/100</f>
        <v>0</v>
      </c>
      <c r="P152" t="s">
        <v>33</v>
      </c>
    </row>
    <row r="153" spans="1:16" x14ac:dyDescent="0.2">
      <c r="A153" s="30" t="s">
        <v>65</v>
      </c>
      <c r="E153" s="38" t="s">
        <v>1626</v>
      </c>
    </row>
    <row r="154" spans="1:16" ht="63.75" x14ac:dyDescent="0.2">
      <c r="A154" s="32" t="s">
        <v>67</v>
      </c>
      <c r="E154" s="33" t="s">
        <v>1523</v>
      </c>
    </row>
    <row r="155" spans="1:16" ht="114.75" x14ac:dyDescent="0.2">
      <c r="A155" t="s">
        <v>68</v>
      </c>
      <c r="E155" s="31" t="s">
        <v>553</v>
      </c>
    </row>
    <row r="156" spans="1:16" ht="25.5" x14ac:dyDescent="0.2">
      <c r="A156" s="20" t="s">
        <v>60</v>
      </c>
      <c r="B156" s="25" t="s">
        <v>195</v>
      </c>
      <c r="C156" s="25" t="s">
        <v>550</v>
      </c>
      <c r="D156" s="20" t="s">
        <v>425</v>
      </c>
      <c r="E156" s="26" t="s">
        <v>551</v>
      </c>
      <c r="F156" s="27" t="s">
        <v>533</v>
      </c>
      <c r="G156" s="28">
        <v>7.1999999999999995E-2</v>
      </c>
      <c r="H156" s="29">
        <v>0</v>
      </c>
      <c r="I156" s="29">
        <f>ROUND(ROUND(H156,2)*ROUND(G156,3),2)</f>
        <v>0</v>
      </c>
      <c r="J156" s="27" t="s">
        <v>401</v>
      </c>
      <c r="O156">
        <f>(I156*21)/100</f>
        <v>0</v>
      </c>
      <c r="P156" t="s">
        <v>33</v>
      </c>
    </row>
    <row r="157" spans="1:16" ht="25.5" x14ac:dyDescent="0.2">
      <c r="A157" s="30" t="s">
        <v>65</v>
      </c>
      <c r="E157" s="37" t="s">
        <v>1627</v>
      </c>
    </row>
    <row r="158" spans="1:16" ht="63.75" x14ac:dyDescent="0.2">
      <c r="A158" s="32" t="s">
        <v>67</v>
      </c>
      <c r="E158" s="33" t="s">
        <v>1524</v>
      </c>
    </row>
    <row r="159" spans="1:16" ht="114.75" x14ac:dyDescent="0.2">
      <c r="A159" t="s">
        <v>68</v>
      </c>
      <c r="E159" s="31" t="s">
        <v>553</v>
      </c>
    </row>
    <row r="160" spans="1:16" ht="25.5" x14ac:dyDescent="0.2">
      <c r="A160" s="20" t="s">
        <v>60</v>
      </c>
      <c r="B160" s="25" t="s">
        <v>199</v>
      </c>
      <c r="C160" s="25" t="s">
        <v>1525</v>
      </c>
      <c r="D160" s="20" t="s">
        <v>425</v>
      </c>
      <c r="E160" s="26" t="s">
        <v>1526</v>
      </c>
      <c r="F160" s="27" t="s">
        <v>533</v>
      </c>
      <c r="G160" s="28">
        <v>0.13</v>
      </c>
      <c r="H160" s="29">
        <v>0</v>
      </c>
      <c r="I160" s="29">
        <f>ROUND(ROUND(H160,2)*ROUND(G160,3),2)</f>
        <v>0</v>
      </c>
      <c r="J160" s="27" t="s">
        <v>401</v>
      </c>
      <c r="O160">
        <f>(I160*21)/100</f>
        <v>0</v>
      </c>
      <c r="P160" t="s">
        <v>33</v>
      </c>
    </row>
    <row r="161" spans="1:16" x14ac:dyDescent="0.2">
      <c r="A161" s="30" t="s">
        <v>65</v>
      </c>
      <c r="E161" s="38" t="s">
        <v>1626</v>
      </c>
    </row>
    <row r="162" spans="1:16" x14ac:dyDescent="0.2">
      <c r="A162" s="32" t="s">
        <v>67</v>
      </c>
      <c r="E162" s="33" t="s">
        <v>1527</v>
      </c>
    </row>
    <row r="163" spans="1:16" ht="114.75" x14ac:dyDescent="0.2">
      <c r="A163" t="s">
        <v>68</v>
      </c>
      <c r="E163" s="31" t="s">
        <v>553</v>
      </c>
    </row>
    <row r="164" spans="1:16" ht="25.5" x14ac:dyDescent="0.2">
      <c r="A164" s="20" t="s">
        <v>60</v>
      </c>
      <c r="B164" s="25" t="s">
        <v>203</v>
      </c>
      <c r="C164" s="25" t="s">
        <v>1528</v>
      </c>
      <c r="D164" s="20" t="s">
        <v>425</v>
      </c>
      <c r="E164" s="26" t="s">
        <v>1529</v>
      </c>
      <c r="F164" s="27" t="s">
        <v>533</v>
      </c>
      <c r="G164" s="28">
        <v>0.1</v>
      </c>
      <c r="H164" s="29">
        <v>0</v>
      </c>
      <c r="I164" s="29">
        <f>ROUND(ROUND(H164,2)*ROUND(G164,3),2)</f>
        <v>0</v>
      </c>
      <c r="J164" s="27" t="s">
        <v>401</v>
      </c>
      <c r="O164">
        <f>(I164*21)/100</f>
        <v>0</v>
      </c>
      <c r="P164" t="s">
        <v>33</v>
      </c>
    </row>
    <row r="165" spans="1:16" x14ac:dyDescent="0.2">
      <c r="A165" s="30" t="s">
        <v>65</v>
      </c>
      <c r="E165" s="38" t="s">
        <v>1626</v>
      </c>
    </row>
    <row r="166" spans="1:16" x14ac:dyDescent="0.2">
      <c r="A166" s="32" t="s">
        <v>67</v>
      </c>
      <c r="E166" s="33" t="s">
        <v>1530</v>
      </c>
    </row>
    <row r="167" spans="1:16" ht="114.75" x14ac:dyDescent="0.2">
      <c r="A167" t="s">
        <v>68</v>
      </c>
      <c r="E167" s="31" t="s">
        <v>553</v>
      </c>
    </row>
  </sheetData>
  <mergeCells count="14">
    <mergeCell ref="F8:F9"/>
    <mergeCell ref="G8:G9"/>
    <mergeCell ref="H8:I8"/>
    <mergeCell ref="J8:J9"/>
    <mergeCell ref="A8:A9"/>
    <mergeCell ref="B8:B9"/>
    <mergeCell ref="C8:C9"/>
    <mergeCell ref="D8:D9"/>
    <mergeCell ref="E8:E9"/>
    <mergeCell ref="C3:D3"/>
    <mergeCell ref="C4:D4"/>
    <mergeCell ref="C5:D5"/>
    <mergeCell ref="C6:D6"/>
    <mergeCell ref="C7:D7"/>
  </mergeCells>
  <conditionalFormatting sqref="E141">
    <cfRule type="expression" dxfId="6" priority="6">
      <formula>IF(E141="popis položky","Vyznačit",IF(E141="","Vyznačit",""))="Vyznačit"</formula>
    </cfRule>
  </conditionalFormatting>
  <conditionalFormatting sqref="E145">
    <cfRule type="expression" dxfId="5" priority="5">
      <formula>IF(E145="popis položky","Vyznačit",IF(E145="","Vyznačit",""))="Vyznačit"</formula>
    </cfRule>
  </conditionalFormatting>
  <conditionalFormatting sqref="E149">
    <cfRule type="expression" dxfId="4" priority="4">
      <formula>IF(E149="popis položky","Vyznačit",IF(E149="","Vyznačit",""))="Vyznačit"</formula>
    </cfRule>
  </conditionalFormatting>
  <conditionalFormatting sqref="E153">
    <cfRule type="expression" dxfId="3" priority="3">
      <formula>IF(E153="popis položky","Vyznačit",IF(E153="","Vyznačit",""))="Vyznačit"</formula>
    </cfRule>
  </conditionalFormatting>
  <conditionalFormatting sqref="E161">
    <cfRule type="expression" dxfId="2" priority="2">
      <formula>IF(E161="popis položky","Vyznačit",IF(E161="","Vyznačit",""))="Vyznačit"</formula>
    </cfRule>
  </conditionalFormatting>
  <conditionalFormatting sqref="E165">
    <cfRule type="expression" dxfId="1" priority="1">
      <formula>IF(E165="popis položky","Vyznačit",IF(E165="","Vyznačit",""))="Vyznačit"</formula>
    </cfRule>
  </conditionalFormatting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24"/>
  <sheetViews>
    <sheetView workbookViewId="0">
      <pane ySplit="10" topLeftCell="A11" activePane="bottomLeft" state="frozen"/>
      <selection pane="bottomLeft" activeCell="E22" sqref="E2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0+O11+O20</f>
        <v>0</v>
      </c>
      <c r="P2" t="s">
        <v>32</v>
      </c>
    </row>
    <row r="3" spans="1:18" ht="15" customHeight="1" x14ac:dyDescent="0.25">
      <c r="A3" t="s">
        <v>12</v>
      </c>
      <c r="B3" s="11" t="s">
        <v>14</v>
      </c>
      <c r="C3" s="42" t="s">
        <v>15</v>
      </c>
      <c r="D3" s="39"/>
      <c r="E3" s="12" t="s">
        <v>16</v>
      </c>
      <c r="F3" s="1"/>
      <c r="G3" s="8"/>
      <c r="H3" s="7" t="s">
        <v>1535</v>
      </c>
      <c r="I3" s="36">
        <f>0+I11+I20</f>
        <v>0</v>
      </c>
      <c r="J3" s="9"/>
      <c r="O3" t="s">
        <v>29</v>
      </c>
      <c r="P3" t="s">
        <v>33</v>
      </c>
    </row>
    <row r="4" spans="1:18" ht="15" customHeight="1" x14ac:dyDescent="0.25">
      <c r="A4" t="s">
        <v>17</v>
      </c>
      <c r="B4" s="11" t="s">
        <v>18</v>
      </c>
      <c r="C4" s="42" t="s">
        <v>891</v>
      </c>
      <c r="D4" s="39"/>
      <c r="E4" s="12" t="s">
        <v>892</v>
      </c>
      <c r="F4" s="1"/>
      <c r="G4" s="1"/>
      <c r="H4" s="10"/>
      <c r="I4" s="10"/>
      <c r="J4" s="1"/>
      <c r="O4" t="s">
        <v>30</v>
      </c>
      <c r="P4" t="s">
        <v>33</v>
      </c>
    </row>
    <row r="5" spans="1:18" ht="12.75" customHeight="1" x14ac:dyDescent="0.25">
      <c r="A5" t="s">
        <v>21</v>
      </c>
      <c r="B5" s="11" t="s">
        <v>18</v>
      </c>
      <c r="C5" s="42" t="s">
        <v>1531</v>
      </c>
      <c r="D5" s="39"/>
      <c r="E5" s="12" t="s">
        <v>1532</v>
      </c>
      <c r="F5" s="1"/>
      <c r="G5" s="1"/>
      <c r="H5" s="1"/>
      <c r="I5" s="1"/>
      <c r="J5" s="1"/>
      <c r="O5" t="s">
        <v>31</v>
      </c>
      <c r="P5" t="s">
        <v>33</v>
      </c>
    </row>
    <row r="6" spans="1:18" ht="12.75" customHeight="1" x14ac:dyDescent="0.25">
      <c r="A6" t="s">
        <v>24</v>
      </c>
      <c r="B6" s="11" t="s">
        <v>18</v>
      </c>
      <c r="C6" s="42" t="s">
        <v>1533</v>
      </c>
      <c r="D6" s="39"/>
      <c r="E6" s="12" t="s">
        <v>1534</v>
      </c>
      <c r="F6" s="1"/>
      <c r="G6" s="1"/>
      <c r="H6" s="1"/>
      <c r="I6" s="1"/>
      <c r="J6" s="1"/>
    </row>
    <row r="7" spans="1:18" ht="12.75" customHeight="1" x14ac:dyDescent="0.25">
      <c r="A7" t="s">
        <v>27</v>
      </c>
      <c r="B7" s="14" t="s">
        <v>28</v>
      </c>
      <c r="C7" s="43" t="s">
        <v>1535</v>
      </c>
      <c r="D7" s="44"/>
      <c r="E7" s="15" t="s">
        <v>1536</v>
      </c>
      <c r="F7" s="5"/>
      <c r="G7" s="5"/>
      <c r="H7" s="5"/>
      <c r="I7" s="5"/>
      <c r="J7" s="5"/>
    </row>
    <row r="8" spans="1:18" ht="12.75" customHeight="1" x14ac:dyDescent="0.2">
      <c r="A8" s="45" t="s">
        <v>36</v>
      </c>
      <c r="B8" s="45" t="s">
        <v>38</v>
      </c>
      <c r="C8" s="45" t="s">
        <v>40</v>
      </c>
      <c r="D8" s="45" t="s">
        <v>41</v>
      </c>
      <c r="E8" s="45" t="s">
        <v>42</v>
      </c>
      <c r="F8" s="45" t="s">
        <v>44</v>
      </c>
      <c r="G8" s="45" t="s">
        <v>46</v>
      </c>
      <c r="H8" s="45" t="s">
        <v>48</v>
      </c>
      <c r="I8" s="45"/>
      <c r="J8" s="45" t="s">
        <v>53</v>
      </c>
    </row>
    <row r="9" spans="1:18" ht="12.75" customHeight="1" x14ac:dyDescent="0.2">
      <c r="A9" s="45"/>
      <c r="B9" s="45"/>
      <c r="C9" s="45"/>
      <c r="D9" s="45"/>
      <c r="E9" s="45"/>
      <c r="F9" s="45"/>
      <c r="G9" s="45"/>
      <c r="H9" s="13" t="s">
        <v>49</v>
      </c>
      <c r="I9" s="13" t="s">
        <v>51</v>
      </c>
      <c r="J9" s="45"/>
    </row>
    <row r="10" spans="1:18" ht="12.75" customHeight="1" x14ac:dyDescent="0.2">
      <c r="A10" s="13" t="s">
        <v>37</v>
      </c>
      <c r="B10" s="13" t="s">
        <v>39</v>
      </c>
      <c r="C10" s="13" t="s">
        <v>33</v>
      </c>
      <c r="D10" s="13" t="s">
        <v>32</v>
      </c>
      <c r="E10" s="13" t="s">
        <v>43</v>
      </c>
      <c r="F10" s="13" t="s">
        <v>45</v>
      </c>
      <c r="G10" s="13" t="s">
        <v>47</v>
      </c>
      <c r="H10" s="13" t="s">
        <v>50</v>
      </c>
      <c r="I10" s="13" t="s">
        <v>52</v>
      </c>
      <c r="J10" s="13" t="s">
        <v>54</v>
      </c>
    </row>
    <row r="11" spans="1:18" ht="12.75" customHeight="1" x14ac:dyDescent="0.2">
      <c r="A11" s="21" t="s">
        <v>58</v>
      </c>
      <c r="B11" s="21"/>
      <c r="C11" s="22" t="s">
        <v>39</v>
      </c>
      <c r="D11" s="21"/>
      <c r="E11" s="23" t="s">
        <v>905</v>
      </c>
      <c r="F11" s="21"/>
      <c r="G11" s="21"/>
      <c r="H11" s="21"/>
      <c r="I11" s="24">
        <f>0+Q11</f>
        <v>0</v>
      </c>
      <c r="J11" s="21"/>
      <c r="O11">
        <f>0+R11</f>
        <v>0</v>
      </c>
      <c r="Q11">
        <f>0+I12+I16</f>
        <v>0</v>
      </c>
      <c r="R11">
        <f>0+O12+O16</f>
        <v>0</v>
      </c>
    </row>
    <row r="12" spans="1:18" x14ac:dyDescent="0.2">
      <c r="A12" s="20" t="s">
        <v>60</v>
      </c>
      <c r="B12" s="25" t="s">
        <v>39</v>
      </c>
      <c r="C12" s="25" t="s">
        <v>1540</v>
      </c>
      <c r="D12" s="20" t="s">
        <v>66</v>
      </c>
      <c r="E12" s="26" t="s">
        <v>1541</v>
      </c>
      <c r="F12" s="27" t="s">
        <v>80</v>
      </c>
      <c r="G12" s="28">
        <v>551</v>
      </c>
      <c r="H12" s="29">
        <v>0</v>
      </c>
      <c r="I12" s="29">
        <f>ROUND(ROUND(H12,2)*ROUND(G12,3),2)</f>
        <v>0</v>
      </c>
      <c r="J12" s="27" t="s">
        <v>64</v>
      </c>
      <c r="O12">
        <f>(I12*21)/100</f>
        <v>0</v>
      </c>
      <c r="P12" t="s">
        <v>33</v>
      </c>
    </row>
    <row r="13" spans="1:18" x14ac:dyDescent="0.2">
      <c r="A13" s="30" t="s">
        <v>65</v>
      </c>
      <c r="E13" s="31" t="s">
        <v>66</v>
      </c>
    </row>
    <row r="14" spans="1:18" ht="38.25" x14ac:dyDescent="0.2">
      <c r="A14" s="32" t="s">
        <v>67</v>
      </c>
      <c r="E14" s="33" t="s">
        <v>1542</v>
      </c>
    </row>
    <row r="15" spans="1:18" ht="38.25" x14ac:dyDescent="0.2">
      <c r="A15" t="s">
        <v>68</v>
      </c>
      <c r="E15" s="31" t="s">
        <v>1543</v>
      </c>
    </row>
    <row r="16" spans="1:18" x14ac:dyDescent="0.2">
      <c r="A16" s="20" t="s">
        <v>60</v>
      </c>
      <c r="B16" s="25" t="s">
        <v>33</v>
      </c>
      <c r="C16" s="25" t="s">
        <v>1544</v>
      </c>
      <c r="D16" s="20" t="s">
        <v>66</v>
      </c>
      <c r="E16" s="26" t="s">
        <v>1545</v>
      </c>
      <c r="F16" s="27" t="s">
        <v>859</v>
      </c>
      <c r="G16" s="28">
        <v>13</v>
      </c>
      <c r="H16" s="29">
        <v>0</v>
      </c>
      <c r="I16" s="29">
        <f>ROUND(ROUND(H16,2)*ROUND(G16,3),2)</f>
        <v>0</v>
      </c>
      <c r="J16" s="27" t="s">
        <v>64</v>
      </c>
      <c r="O16">
        <f>(I16*21)/100</f>
        <v>0</v>
      </c>
      <c r="P16" t="s">
        <v>33</v>
      </c>
    </row>
    <row r="17" spans="1:18" x14ac:dyDescent="0.2">
      <c r="A17" s="30" t="s">
        <v>65</v>
      </c>
      <c r="E17" s="31" t="s">
        <v>66</v>
      </c>
    </row>
    <row r="18" spans="1:18" ht="51" x14ac:dyDescent="0.2">
      <c r="A18" s="32" t="s">
        <v>67</v>
      </c>
      <c r="E18" s="33" t="s">
        <v>1546</v>
      </c>
    </row>
    <row r="19" spans="1:18" ht="165.75" x14ac:dyDescent="0.2">
      <c r="A19" t="s">
        <v>68</v>
      </c>
      <c r="E19" s="31" t="s">
        <v>1547</v>
      </c>
    </row>
    <row r="20" spans="1:18" ht="12.75" customHeight="1" x14ac:dyDescent="0.2">
      <c r="A20" s="5" t="s">
        <v>58</v>
      </c>
      <c r="B20" s="5"/>
      <c r="C20" s="34" t="s">
        <v>528</v>
      </c>
      <c r="D20" s="5"/>
      <c r="E20" s="23" t="s">
        <v>529</v>
      </c>
      <c r="F20" s="5"/>
      <c r="G20" s="5"/>
      <c r="H20" s="5"/>
      <c r="I20" s="35">
        <f>0+Q20</f>
        <v>0</v>
      </c>
      <c r="J20" s="5"/>
      <c r="O20">
        <f>0+R20</f>
        <v>0</v>
      </c>
      <c r="Q20">
        <f>0+I21</f>
        <v>0</v>
      </c>
      <c r="R20">
        <f>0+O21</f>
        <v>0</v>
      </c>
    </row>
    <row r="21" spans="1:18" ht="25.5" x14ac:dyDescent="0.2">
      <c r="A21" s="20" t="s">
        <v>60</v>
      </c>
      <c r="B21" s="25" t="s">
        <v>32</v>
      </c>
      <c r="C21" s="25" t="s">
        <v>541</v>
      </c>
      <c r="D21" s="20" t="s">
        <v>425</v>
      </c>
      <c r="E21" s="26" t="s">
        <v>1548</v>
      </c>
      <c r="F21" s="27" t="s">
        <v>533</v>
      </c>
      <c r="G21" s="28">
        <v>20.43</v>
      </c>
      <c r="H21" s="29">
        <v>0</v>
      </c>
      <c r="I21" s="29">
        <f>ROUND(ROUND(H21,2)*ROUND(G21,3),2)</f>
        <v>0</v>
      </c>
      <c r="J21" s="27" t="s">
        <v>988</v>
      </c>
      <c r="O21">
        <f>(I21*21)/100</f>
        <v>0</v>
      </c>
      <c r="P21" t="s">
        <v>33</v>
      </c>
    </row>
    <row r="22" spans="1:18" x14ac:dyDescent="0.2">
      <c r="A22" s="30" t="s">
        <v>65</v>
      </c>
      <c r="E22" s="38" t="s">
        <v>1626</v>
      </c>
    </row>
    <row r="23" spans="1:18" x14ac:dyDescent="0.2">
      <c r="A23" s="32" t="s">
        <v>67</v>
      </c>
      <c r="E23" s="33" t="s">
        <v>1549</v>
      </c>
    </row>
    <row r="24" spans="1:18" ht="102" x14ac:dyDescent="0.2">
      <c r="A24" t="s">
        <v>68</v>
      </c>
      <c r="E24" s="31" t="s">
        <v>1550</v>
      </c>
    </row>
  </sheetData>
  <mergeCells count="14">
    <mergeCell ref="F8:F9"/>
    <mergeCell ref="G8:G9"/>
    <mergeCell ref="H8:I8"/>
    <mergeCell ref="J8:J9"/>
    <mergeCell ref="A8:A9"/>
    <mergeCell ref="B8:B9"/>
    <mergeCell ref="C8:C9"/>
    <mergeCell ref="D8:D9"/>
    <mergeCell ref="E8:E9"/>
    <mergeCell ref="C3:D3"/>
    <mergeCell ref="C4:D4"/>
    <mergeCell ref="C5:D5"/>
    <mergeCell ref="C6:D6"/>
    <mergeCell ref="C7:D7"/>
  </mergeCells>
  <conditionalFormatting sqref="E22">
    <cfRule type="expression" dxfId="0" priority="1">
      <formula>IF(E22="popis položky","Vyznačit",IF(E22="","Vyznačit",""))="Vyznačit"</formula>
    </cfRule>
  </conditionalFormatting>
  <pageMargins left="0.75" right="0.75" top="1" bottom="1" header="0.5" footer="0.5"/>
  <pageSetup paperSize="9" fitToHeight="0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35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0+O11</f>
        <v>0</v>
      </c>
      <c r="P2" t="s">
        <v>32</v>
      </c>
    </row>
    <row r="3" spans="1:18" ht="15" customHeight="1" x14ac:dyDescent="0.25">
      <c r="A3" t="s">
        <v>12</v>
      </c>
      <c r="B3" s="11" t="s">
        <v>14</v>
      </c>
      <c r="C3" s="42" t="s">
        <v>15</v>
      </c>
      <c r="D3" s="39"/>
      <c r="E3" s="12" t="s">
        <v>16</v>
      </c>
      <c r="F3" s="1"/>
      <c r="G3" s="8"/>
      <c r="H3" s="7" t="s">
        <v>1551</v>
      </c>
      <c r="I3" s="36">
        <f>0+I11</f>
        <v>0</v>
      </c>
      <c r="J3" s="9"/>
      <c r="O3" t="s">
        <v>29</v>
      </c>
      <c r="P3" t="s">
        <v>33</v>
      </c>
    </row>
    <row r="4" spans="1:18" ht="15" customHeight="1" x14ac:dyDescent="0.25">
      <c r="A4" t="s">
        <v>17</v>
      </c>
      <c r="B4" s="11" t="s">
        <v>18</v>
      </c>
      <c r="C4" s="42" t="s">
        <v>891</v>
      </c>
      <c r="D4" s="39"/>
      <c r="E4" s="12" t="s">
        <v>892</v>
      </c>
      <c r="F4" s="1"/>
      <c r="G4" s="1"/>
      <c r="H4" s="10"/>
      <c r="I4" s="10"/>
      <c r="J4" s="1"/>
      <c r="O4" t="s">
        <v>30</v>
      </c>
      <c r="P4" t="s">
        <v>33</v>
      </c>
    </row>
    <row r="5" spans="1:18" ht="12.75" customHeight="1" x14ac:dyDescent="0.25">
      <c r="A5" t="s">
        <v>21</v>
      </c>
      <c r="B5" s="11" t="s">
        <v>18</v>
      </c>
      <c r="C5" s="42" t="s">
        <v>1531</v>
      </c>
      <c r="D5" s="39"/>
      <c r="E5" s="12" t="s">
        <v>1532</v>
      </c>
      <c r="F5" s="1"/>
      <c r="G5" s="1"/>
      <c r="H5" s="1"/>
      <c r="I5" s="1"/>
      <c r="J5" s="1"/>
      <c r="O5" t="s">
        <v>31</v>
      </c>
      <c r="P5" t="s">
        <v>33</v>
      </c>
    </row>
    <row r="6" spans="1:18" ht="12.75" customHeight="1" x14ac:dyDescent="0.25">
      <c r="A6" t="s">
        <v>24</v>
      </c>
      <c r="B6" s="11" t="s">
        <v>18</v>
      </c>
      <c r="C6" s="42" t="s">
        <v>1533</v>
      </c>
      <c r="D6" s="39"/>
      <c r="E6" s="12" t="s">
        <v>1534</v>
      </c>
      <c r="F6" s="1"/>
      <c r="G6" s="1"/>
      <c r="H6" s="1"/>
      <c r="I6" s="1"/>
      <c r="J6" s="1"/>
    </row>
    <row r="7" spans="1:18" ht="12.75" customHeight="1" x14ac:dyDescent="0.25">
      <c r="A7" t="s">
        <v>27</v>
      </c>
      <c r="B7" s="14" t="s">
        <v>28</v>
      </c>
      <c r="C7" s="43" t="s">
        <v>1551</v>
      </c>
      <c r="D7" s="44"/>
      <c r="E7" s="15" t="s">
        <v>1552</v>
      </c>
      <c r="F7" s="5"/>
      <c r="G7" s="5"/>
      <c r="H7" s="5"/>
      <c r="I7" s="5"/>
      <c r="J7" s="5"/>
    </row>
    <row r="8" spans="1:18" ht="12.75" customHeight="1" x14ac:dyDescent="0.2">
      <c r="A8" s="45" t="s">
        <v>36</v>
      </c>
      <c r="B8" s="45" t="s">
        <v>38</v>
      </c>
      <c r="C8" s="45" t="s">
        <v>40</v>
      </c>
      <c r="D8" s="45" t="s">
        <v>41</v>
      </c>
      <c r="E8" s="45" t="s">
        <v>42</v>
      </c>
      <c r="F8" s="45" t="s">
        <v>44</v>
      </c>
      <c r="G8" s="45" t="s">
        <v>46</v>
      </c>
      <c r="H8" s="45" t="s">
        <v>48</v>
      </c>
      <c r="I8" s="45"/>
      <c r="J8" s="45" t="s">
        <v>53</v>
      </c>
    </row>
    <row r="9" spans="1:18" ht="12.75" customHeight="1" x14ac:dyDescent="0.2">
      <c r="A9" s="45"/>
      <c r="B9" s="45"/>
      <c r="C9" s="45"/>
      <c r="D9" s="45"/>
      <c r="E9" s="45"/>
      <c r="F9" s="45"/>
      <c r="G9" s="45"/>
      <c r="H9" s="13" t="s">
        <v>49</v>
      </c>
      <c r="I9" s="13" t="s">
        <v>51</v>
      </c>
      <c r="J9" s="45"/>
    </row>
    <row r="10" spans="1:18" ht="12.75" customHeight="1" x14ac:dyDescent="0.2">
      <c r="A10" s="13" t="s">
        <v>37</v>
      </c>
      <c r="B10" s="13" t="s">
        <v>39</v>
      </c>
      <c r="C10" s="13" t="s">
        <v>33</v>
      </c>
      <c r="D10" s="13" t="s">
        <v>32</v>
      </c>
      <c r="E10" s="13" t="s">
        <v>43</v>
      </c>
      <c r="F10" s="13" t="s">
        <v>45</v>
      </c>
      <c r="G10" s="13" t="s">
        <v>47</v>
      </c>
      <c r="H10" s="13" t="s">
        <v>50</v>
      </c>
      <c r="I10" s="13" t="s">
        <v>52</v>
      </c>
      <c r="J10" s="13" t="s">
        <v>54</v>
      </c>
    </row>
    <row r="11" spans="1:18" ht="12.75" customHeight="1" x14ac:dyDescent="0.2">
      <c r="A11" s="21" t="s">
        <v>58</v>
      </c>
      <c r="B11" s="21"/>
      <c r="C11" s="22" t="s">
        <v>39</v>
      </c>
      <c r="D11" s="21"/>
      <c r="E11" s="23" t="s">
        <v>905</v>
      </c>
      <c r="F11" s="21"/>
      <c r="G11" s="21"/>
      <c r="H11" s="21"/>
      <c r="I11" s="24">
        <f>0+Q11</f>
        <v>0</v>
      </c>
      <c r="J11" s="21"/>
      <c r="O11">
        <f>0+R11</f>
        <v>0</v>
      </c>
      <c r="Q11">
        <f>0+I12+I16+I20+I24+I28+I32</f>
        <v>0</v>
      </c>
      <c r="R11">
        <f>0+O12+O16+O20+O24+O28+O32</f>
        <v>0</v>
      </c>
    </row>
    <row r="12" spans="1:18" x14ac:dyDescent="0.2">
      <c r="A12" s="20" t="s">
        <v>60</v>
      </c>
      <c r="B12" s="25" t="s">
        <v>39</v>
      </c>
      <c r="C12" s="25" t="s">
        <v>1554</v>
      </c>
      <c r="D12" s="20" t="s">
        <v>66</v>
      </c>
      <c r="E12" s="26" t="s">
        <v>1555</v>
      </c>
      <c r="F12" s="27" t="s">
        <v>80</v>
      </c>
      <c r="G12" s="28">
        <v>0.3</v>
      </c>
      <c r="H12" s="29">
        <v>0</v>
      </c>
      <c r="I12" s="29">
        <f>ROUND(ROUND(H12,2)*ROUND(G12,3),2)</f>
        <v>0</v>
      </c>
      <c r="J12" s="27" t="s">
        <v>64</v>
      </c>
      <c r="O12">
        <f>(I12*21)/100</f>
        <v>0</v>
      </c>
      <c r="P12" t="s">
        <v>33</v>
      </c>
    </row>
    <row r="13" spans="1:18" x14ac:dyDescent="0.2">
      <c r="A13" s="30" t="s">
        <v>65</v>
      </c>
      <c r="E13" s="31" t="s">
        <v>66</v>
      </c>
    </row>
    <row r="14" spans="1:18" ht="25.5" x14ac:dyDescent="0.2">
      <c r="A14" s="32" t="s">
        <v>67</v>
      </c>
      <c r="E14" s="33" t="s">
        <v>1556</v>
      </c>
    </row>
    <row r="15" spans="1:18" ht="38.25" x14ac:dyDescent="0.2">
      <c r="A15" t="s">
        <v>68</v>
      </c>
      <c r="E15" s="31" t="s">
        <v>1557</v>
      </c>
    </row>
    <row r="16" spans="1:18" x14ac:dyDescent="0.2">
      <c r="A16" s="20" t="s">
        <v>60</v>
      </c>
      <c r="B16" s="25" t="s">
        <v>33</v>
      </c>
      <c r="C16" s="25" t="s">
        <v>1558</v>
      </c>
      <c r="D16" s="20" t="s">
        <v>66</v>
      </c>
      <c r="E16" s="26" t="s">
        <v>1559</v>
      </c>
      <c r="F16" s="27" t="s">
        <v>80</v>
      </c>
      <c r="G16" s="28">
        <v>27</v>
      </c>
      <c r="H16" s="29">
        <v>0</v>
      </c>
      <c r="I16" s="29">
        <f>ROUND(ROUND(H16,2)*ROUND(G16,3),2)</f>
        <v>0</v>
      </c>
      <c r="J16" s="27" t="s">
        <v>64</v>
      </c>
      <c r="O16">
        <f>(I16*21)/100</f>
        <v>0</v>
      </c>
      <c r="P16" t="s">
        <v>33</v>
      </c>
    </row>
    <row r="17" spans="1:16" x14ac:dyDescent="0.2">
      <c r="A17" s="30" t="s">
        <v>65</v>
      </c>
      <c r="E17" s="31" t="s">
        <v>66</v>
      </c>
    </row>
    <row r="18" spans="1:16" ht="25.5" x14ac:dyDescent="0.2">
      <c r="A18" s="32" t="s">
        <v>67</v>
      </c>
      <c r="E18" s="33" t="s">
        <v>1560</v>
      </c>
    </row>
    <row r="19" spans="1:16" x14ac:dyDescent="0.2">
      <c r="A19" t="s">
        <v>68</v>
      </c>
      <c r="E19" s="31" t="s">
        <v>1561</v>
      </c>
    </row>
    <row r="20" spans="1:16" x14ac:dyDescent="0.2">
      <c r="A20" s="20" t="s">
        <v>60</v>
      </c>
      <c r="B20" s="25" t="s">
        <v>32</v>
      </c>
      <c r="C20" s="25" t="s">
        <v>1562</v>
      </c>
      <c r="D20" s="20" t="s">
        <v>66</v>
      </c>
      <c r="E20" s="26" t="s">
        <v>1563</v>
      </c>
      <c r="F20" s="27" t="s">
        <v>859</v>
      </c>
      <c r="G20" s="28">
        <v>27</v>
      </c>
      <c r="H20" s="29">
        <v>0</v>
      </c>
      <c r="I20" s="29">
        <f>ROUND(ROUND(H20,2)*ROUND(G20,3),2)</f>
        <v>0</v>
      </c>
      <c r="J20" s="27" t="s">
        <v>64</v>
      </c>
      <c r="O20">
        <f>(I20*21)/100</f>
        <v>0</v>
      </c>
      <c r="P20" t="s">
        <v>33</v>
      </c>
    </row>
    <row r="21" spans="1:16" x14ac:dyDescent="0.2">
      <c r="A21" s="30" t="s">
        <v>65</v>
      </c>
      <c r="E21" s="31" t="s">
        <v>66</v>
      </c>
    </row>
    <row r="22" spans="1:16" ht="25.5" x14ac:dyDescent="0.2">
      <c r="A22" s="32" t="s">
        <v>67</v>
      </c>
      <c r="E22" s="33" t="s">
        <v>1564</v>
      </c>
    </row>
    <row r="23" spans="1:16" ht="38.25" x14ac:dyDescent="0.2">
      <c r="A23" t="s">
        <v>68</v>
      </c>
      <c r="E23" s="31" t="s">
        <v>1565</v>
      </c>
    </row>
    <row r="24" spans="1:16" x14ac:dyDescent="0.2">
      <c r="A24" s="20" t="s">
        <v>60</v>
      </c>
      <c r="B24" s="25" t="s">
        <v>43</v>
      </c>
      <c r="C24" s="25" t="s">
        <v>1201</v>
      </c>
      <c r="D24" s="20" t="s">
        <v>66</v>
      </c>
      <c r="E24" s="26" t="s">
        <v>1202</v>
      </c>
      <c r="F24" s="27" t="s">
        <v>454</v>
      </c>
      <c r="G24" s="28">
        <v>7.2</v>
      </c>
      <c r="H24" s="29">
        <v>0</v>
      </c>
      <c r="I24" s="29">
        <f>ROUND(ROUND(H24,2)*ROUND(G24,3),2)</f>
        <v>0</v>
      </c>
      <c r="J24" s="27" t="s">
        <v>64</v>
      </c>
      <c r="O24">
        <f>(I24*21)/100</f>
        <v>0</v>
      </c>
      <c r="P24" t="s">
        <v>33</v>
      </c>
    </row>
    <row r="25" spans="1:16" x14ac:dyDescent="0.2">
      <c r="A25" s="30" t="s">
        <v>65</v>
      </c>
      <c r="E25" s="31" t="s">
        <v>66</v>
      </c>
    </row>
    <row r="26" spans="1:16" ht="25.5" x14ac:dyDescent="0.2">
      <c r="A26" s="32" t="s">
        <v>67</v>
      </c>
      <c r="E26" s="33" t="s">
        <v>1566</v>
      </c>
    </row>
    <row r="27" spans="1:16" ht="38.25" x14ac:dyDescent="0.2">
      <c r="A27" t="s">
        <v>68</v>
      </c>
      <c r="E27" s="31" t="s">
        <v>1204</v>
      </c>
    </row>
    <row r="28" spans="1:16" ht="25.5" x14ac:dyDescent="0.2">
      <c r="A28" s="20" t="s">
        <v>60</v>
      </c>
      <c r="B28" s="25" t="s">
        <v>45</v>
      </c>
      <c r="C28" s="25" t="s">
        <v>1567</v>
      </c>
      <c r="D28" s="20" t="s">
        <v>66</v>
      </c>
      <c r="E28" s="26" t="s">
        <v>1568</v>
      </c>
      <c r="F28" s="27" t="s">
        <v>859</v>
      </c>
      <c r="G28" s="28">
        <v>3</v>
      </c>
      <c r="H28" s="29">
        <v>0</v>
      </c>
      <c r="I28" s="29">
        <f>ROUND(ROUND(H28,2)*ROUND(G28,3),2)</f>
        <v>0</v>
      </c>
      <c r="J28" s="27" t="s">
        <v>401</v>
      </c>
      <c r="O28">
        <f>(I28*21)/100</f>
        <v>0</v>
      </c>
      <c r="P28" t="s">
        <v>33</v>
      </c>
    </row>
    <row r="29" spans="1:16" x14ac:dyDescent="0.2">
      <c r="A29" s="30" t="s">
        <v>65</v>
      </c>
      <c r="E29" s="31" t="s">
        <v>66</v>
      </c>
    </row>
    <row r="30" spans="1:16" ht="25.5" x14ac:dyDescent="0.2">
      <c r="A30" s="32" t="s">
        <v>67</v>
      </c>
      <c r="E30" s="33" t="s">
        <v>1569</v>
      </c>
    </row>
    <row r="31" spans="1:16" ht="89.25" x14ac:dyDescent="0.2">
      <c r="A31" t="s">
        <v>68</v>
      </c>
      <c r="E31" s="31" t="s">
        <v>1570</v>
      </c>
    </row>
    <row r="32" spans="1:16" ht="25.5" x14ac:dyDescent="0.2">
      <c r="A32" s="20" t="s">
        <v>60</v>
      </c>
      <c r="B32" s="25" t="s">
        <v>47</v>
      </c>
      <c r="C32" s="25" t="s">
        <v>1571</v>
      </c>
      <c r="D32" s="20" t="s">
        <v>66</v>
      </c>
      <c r="E32" s="26" t="s">
        <v>1572</v>
      </c>
      <c r="F32" s="27" t="s">
        <v>859</v>
      </c>
      <c r="G32" s="28">
        <v>3</v>
      </c>
      <c r="H32" s="29">
        <v>0</v>
      </c>
      <c r="I32" s="29">
        <f>ROUND(ROUND(H32,2)*ROUND(G32,3),2)</f>
        <v>0</v>
      </c>
      <c r="J32" s="27" t="s">
        <v>401</v>
      </c>
      <c r="O32">
        <f>(I32*21)/100</f>
        <v>0</v>
      </c>
      <c r="P32" t="s">
        <v>33</v>
      </c>
    </row>
    <row r="33" spans="1:5" x14ac:dyDescent="0.2">
      <c r="A33" s="30" t="s">
        <v>65</v>
      </c>
      <c r="E33" s="31" t="s">
        <v>66</v>
      </c>
    </row>
    <row r="34" spans="1:5" ht="25.5" x14ac:dyDescent="0.2">
      <c r="A34" s="32" t="s">
        <v>67</v>
      </c>
      <c r="E34" s="33" t="s">
        <v>1569</v>
      </c>
    </row>
    <row r="35" spans="1:5" x14ac:dyDescent="0.2">
      <c r="A35" t="s">
        <v>68</v>
      </c>
      <c r="E35" s="31" t="s">
        <v>1573</v>
      </c>
    </row>
  </sheetData>
  <mergeCells count="14">
    <mergeCell ref="F8:F9"/>
    <mergeCell ref="G8:G9"/>
    <mergeCell ref="H8:I8"/>
    <mergeCell ref="J8:J9"/>
    <mergeCell ref="A8:A9"/>
    <mergeCell ref="B8:B9"/>
    <mergeCell ref="C8:C9"/>
    <mergeCell ref="D8:D9"/>
    <mergeCell ref="E8:E9"/>
    <mergeCell ref="C3:D3"/>
    <mergeCell ref="C4:D4"/>
    <mergeCell ref="C5:D5"/>
    <mergeCell ref="C6:D6"/>
    <mergeCell ref="C7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34"/>
  <sheetViews>
    <sheetView tabSelected="1" workbookViewId="0">
      <pane ySplit="8" topLeftCell="A21" activePane="bottomLeft" state="frozen"/>
      <selection pane="bottomLeft" activeCell="G30" sqref="G3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0+O9+O22</f>
        <v>0</v>
      </c>
      <c r="P2" t="s">
        <v>32</v>
      </c>
    </row>
    <row r="3" spans="1:18" ht="15" customHeight="1" x14ac:dyDescent="0.25">
      <c r="A3" t="s">
        <v>12</v>
      </c>
      <c r="B3" s="11" t="s">
        <v>14</v>
      </c>
      <c r="C3" s="42" t="s">
        <v>15</v>
      </c>
      <c r="D3" s="39"/>
      <c r="E3" s="12" t="s">
        <v>16</v>
      </c>
      <c r="F3" s="1"/>
      <c r="G3" s="8"/>
      <c r="H3" s="7" t="s">
        <v>1576</v>
      </c>
      <c r="I3" s="36">
        <f>0+I9+I22</f>
        <v>0</v>
      </c>
      <c r="J3" s="9"/>
      <c r="O3" t="s">
        <v>29</v>
      </c>
      <c r="P3" t="s">
        <v>33</v>
      </c>
    </row>
    <row r="4" spans="1:18" ht="15" customHeight="1" x14ac:dyDescent="0.25">
      <c r="A4" t="s">
        <v>17</v>
      </c>
      <c r="B4" s="11" t="s">
        <v>18</v>
      </c>
      <c r="C4" s="42" t="s">
        <v>1574</v>
      </c>
      <c r="D4" s="39"/>
      <c r="E4" s="12" t="s">
        <v>1575</v>
      </c>
      <c r="F4" s="1"/>
      <c r="G4" s="1"/>
      <c r="H4" s="10"/>
      <c r="I4" s="10"/>
      <c r="J4" s="1"/>
      <c r="O4" t="s">
        <v>30</v>
      </c>
      <c r="P4" t="s">
        <v>33</v>
      </c>
    </row>
    <row r="5" spans="1:18" ht="12.75" customHeight="1" x14ac:dyDescent="0.25">
      <c r="A5" t="s">
        <v>21</v>
      </c>
      <c r="B5" s="14" t="s">
        <v>28</v>
      </c>
      <c r="C5" s="43" t="s">
        <v>1576</v>
      </c>
      <c r="D5" s="44"/>
      <c r="E5" s="15" t="s">
        <v>1575</v>
      </c>
      <c r="F5" s="5"/>
      <c r="G5" s="5"/>
      <c r="H5" s="5"/>
      <c r="I5" s="5"/>
      <c r="J5" s="5"/>
      <c r="O5" t="s">
        <v>31</v>
      </c>
      <c r="P5" t="s">
        <v>33</v>
      </c>
    </row>
    <row r="6" spans="1:18" ht="12.75" customHeight="1" x14ac:dyDescent="0.2">
      <c r="A6" s="45" t="s">
        <v>36</v>
      </c>
      <c r="B6" s="45" t="s">
        <v>38</v>
      </c>
      <c r="C6" s="45" t="s">
        <v>40</v>
      </c>
      <c r="D6" s="45" t="s">
        <v>41</v>
      </c>
      <c r="E6" s="45" t="s">
        <v>42</v>
      </c>
      <c r="F6" s="45" t="s">
        <v>44</v>
      </c>
      <c r="G6" s="45" t="s">
        <v>46</v>
      </c>
      <c r="H6" s="45" t="s">
        <v>48</v>
      </c>
      <c r="I6" s="45"/>
      <c r="J6" s="45" t="s">
        <v>53</v>
      </c>
    </row>
    <row r="7" spans="1:18" ht="12.75" customHeight="1" x14ac:dyDescent="0.2">
      <c r="A7" s="45"/>
      <c r="B7" s="45"/>
      <c r="C7" s="45"/>
      <c r="D7" s="45"/>
      <c r="E7" s="45"/>
      <c r="F7" s="45"/>
      <c r="G7" s="45"/>
      <c r="H7" s="13" t="s">
        <v>49</v>
      </c>
      <c r="I7" s="13" t="s">
        <v>51</v>
      </c>
      <c r="J7" s="45"/>
    </row>
    <row r="8" spans="1:18" ht="12.75" customHeight="1" x14ac:dyDescent="0.2">
      <c r="A8" s="13" t="s">
        <v>37</v>
      </c>
      <c r="B8" s="13" t="s">
        <v>39</v>
      </c>
      <c r="C8" s="13" t="s">
        <v>33</v>
      </c>
      <c r="D8" s="13" t="s">
        <v>32</v>
      </c>
      <c r="E8" s="13" t="s">
        <v>43</v>
      </c>
      <c r="F8" s="13" t="s">
        <v>45</v>
      </c>
      <c r="G8" s="13" t="s">
        <v>47</v>
      </c>
      <c r="H8" s="13" t="s">
        <v>50</v>
      </c>
      <c r="I8" s="13" t="s">
        <v>52</v>
      </c>
      <c r="J8" s="13" t="s">
        <v>54</v>
      </c>
    </row>
    <row r="9" spans="1:18" ht="12.75" customHeight="1" x14ac:dyDescent="0.2">
      <c r="A9" s="21" t="s">
        <v>58</v>
      </c>
      <c r="B9" s="21"/>
      <c r="C9" s="22" t="s">
        <v>39</v>
      </c>
      <c r="D9" s="21"/>
      <c r="E9" s="23" t="s">
        <v>1578</v>
      </c>
      <c r="F9" s="21"/>
      <c r="G9" s="21"/>
      <c r="H9" s="21"/>
      <c r="I9" s="24">
        <f>0+Q9</f>
        <v>0</v>
      </c>
      <c r="J9" s="21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0" t="s">
        <v>60</v>
      </c>
      <c r="B10" s="25" t="s">
        <v>39</v>
      </c>
      <c r="C10" s="25" t="s">
        <v>1579</v>
      </c>
      <c r="D10" s="20" t="s">
        <v>66</v>
      </c>
      <c r="E10" s="26" t="s">
        <v>1580</v>
      </c>
      <c r="F10" s="27" t="s">
        <v>1066</v>
      </c>
      <c r="G10" s="28">
        <v>1</v>
      </c>
      <c r="H10" s="29">
        <v>0</v>
      </c>
      <c r="I10" s="29">
        <f>ROUND(ROUND(H10,2)*ROUND(G10,3),2)</f>
        <v>0</v>
      </c>
      <c r="J10" s="27" t="s">
        <v>1581</v>
      </c>
      <c r="O10">
        <f>(I10*21)/100</f>
        <v>0</v>
      </c>
      <c r="P10" t="s">
        <v>33</v>
      </c>
    </row>
    <row r="11" spans="1:18" x14ac:dyDescent="0.2">
      <c r="A11" s="30" t="s">
        <v>65</v>
      </c>
      <c r="E11" s="31" t="s">
        <v>1580</v>
      </c>
    </row>
    <row r="12" spans="1:18" ht="25.5" x14ac:dyDescent="0.2">
      <c r="A12" s="32" t="s">
        <v>67</v>
      </c>
      <c r="E12" s="33" t="s">
        <v>1582</v>
      </c>
    </row>
    <row r="13" spans="1:18" ht="102" x14ac:dyDescent="0.2">
      <c r="A13" t="s">
        <v>68</v>
      </c>
      <c r="E13" s="31" t="s">
        <v>1583</v>
      </c>
    </row>
    <row r="14" spans="1:18" x14ac:dyDescent="0.2">
      <c r="A14" s="20" t="s">
        <v>60</v>
      </c>
      <c r="B14" s="25" t="s">
        <v>33</v>
      </c>
      <c r="C14" s="25" t="s">
        <v>1584</v>
      </c>
      <c r="D14" s="20" t="s">
        <v>66</v>
      </c>
      <c r="E14" s="26" t="s">
        <v>1585</v>
      </c>
      <c r="F14" s="27" t="s">
        <v>1066</v>
      </c>
      <c r="G14" s="28">
        <v>1</v>
      </c>
      <c r="H14" s="29">
        <v>0</v>
      </c>
      <c r="I14" s="29">
        <f>ROUND(ROUND(H14,2)*ROUND(G14,3),2)</f>
        <v>0</v>
      </c>
      <c r="J14" s="27" t="s">
        <v>1581</v>
      </c>
      <c r="O14">
        <f>(I14*21)/100</f>
        <v>0</v>
      </c>
      <c r="P14" t="s">
        <v>33</v>
      </c>
    </row>
    <row r="15" spans="1:18" x14ac:dyDescent="0.2">
      <c r="A15" s="30" t="s">
        <v>65</v>
      </c>
      <c r="E15" s="31" t="s">
        <v>1585</v>
      </c>
    </row>
    <row r="16" spans="1:18" ht="25.5" x14ac:dyDescent="0.2">
      <c r="A16" s="32" t="s">
        <v>67</v>
      </c>
      <c r="E16" s="33" t="s">
        <v>1582</v>
      </c>
    </row>
    <row r="17" spans="1:18" ht="127.5" x14ac:dyDescent="0.2">
      <c r="A17" t="s">
        <v>68</v>
      </c>
      <c r="E17" s="31" t="s">
        <v>1586</v>
      </c>
    </row>
    <row r="18" spans="1:18" x14ac:dyDescent="0.2">
      <c r="A18" s="20" t="s">
        <v>60</v>
      </c>
      <c r="B18" s="25" t="s">
        <v>32</v>
      </c>
      <c r="C18" s="25" t="s">
        <v>1587</v>
      </c>
      <c r="D18" s="20" t="s">
        <v>66</v>
      </c>
      <c r="E18" s="26" t="s">
        <v>1588</v>
      </c>
      <c r="F18" s="27" t="s">
        <v>1066</v>
      </c>
      <c r="G18" s="28">
        <v>1</v>
      </c>
      <c r="H18" s="29">
        <v>0</v>
      </c>
      <c r="I18" s="29">
        <f>ROUND(ROUND(H18,2)*ROUND(G18,3),2)</f>
        <v>0</v>
      </c>
      <c r="J18" s="27" t="s">
        <v>1581</v>
      </c>
      <c r="O18">
        <f>(I18*21)/100</f>
        <v>0</v>
      </c>
      <c r="P18" t="s">
        <v>33</v>
      </c>
    </row>
    <row r="19" spans="1:18" ht="25.5" x14ac:dyDescent="0.2">
      <c r="A19" s="30" t="s">
        <v>65</v>
      </c>
      <c r="E19" s="31" t="s">
        <v>1589</v>
      </c>
    </row>
    <row r="20" spans="1:18" ht="25.5" x14ac:dyDescent="0.2">
      <c r="A20" s="32" t="s">
        <v>67</v>
      </c>
      <c r="E20" s="33" t="s">
        <v>1582</v>
      </c>
    </row>
    <row r="21" spans="1:18" ht="51" x14ac:dyDescent="0.2">
      <c r="A21" t="s">
        <v>68</v>
      </c>
      <c r="E21" s="31" t="s">
        <v>1590</v>
      </c>
    </row>
    <row r="22" spans="1:18" ht="12.75" customHeight="1" x14ac:dyDescent="0.2">
      <c r="A22" s="5" t="s">
        <v>58</v>
      </c>
      <c r="B22" s="5"/>
      <c r="C22" s="34" t="s">
        <v>33</v>
      </c>
      <c r="D22" s="5"/>
      <c r="E22" s="23" t="s">
        <v>1591</v>
      </c>
      <c r="F22" s="5"/>
      <c r="G22" s="5"/>
      <c r="H22" s="5"/>
      <c r="I22" s="35">
        <f>0+Q22</f>
        <v>0</v>
      </c>
      <c r="J22" s="5"/>
      <c r="O22">
        <f>0+R22</f>
        <v>0</v>
      </c>
      <c r="Q22">
        <f>0+I23+I27+I31</f>
        <v>0</v>
      </c>
      <c r="R22">
        <f>0+O23+O27+O31</f>
        <v>0</v>
      </c>
    </row>
    <row r="23" spans="1:18" x14ac:dyDescent="0.2">
      <c r="A23" s="20" t="s">
        <v>60</v>
      </c>
      <c r="B23" s="25" t="s">
        <v>43</v>
      </c>
      <c r="C23" s="25" t="s">
        <v>1592</v>
      </c>
      <c r="D23" s="20" t="s">
        <v>66</v>
      </c>
      <c r="E23" s="26" t="s">
        <v>1628</v>
      </c>
      <c r="F23" s="27" t="s">
        <v>1066</v>
      </c>
      <c r="G23" s="28">
        <v>1</v>
      </c>
      <c r="H23" s="29">
        <v>0</v>
      </c>
      <c r="I23" s="29">
        <f>ROUND(ROUND(H23,2)*ROUND(G23,3),2)</f>
        <v>0</v>
      </c>
      <c r="J23" s="27" t="s">
        <v>1581</v>
      </c>
      <c r="O23">
        <f>(I23*21)/100</f>
        <v>0</v>
      </c>
      <c r="P23" t="s">
        <v>33</v>
      </c>
    </row>
    <row r="24" spans="1:18" x14ac:dyDescent="0.2">
      <c r="A24" s="30" t="s">
        <v>65</v>
      </c>
      <c r="E24" s="31" t="s">
        <v>1629</v>
      </c>
    </row>
    <row r="25" spans="1:18" x14ac:dyDescent="0.2">
      <c r="A25" s="32" t="s">
        <v>67</v>
      </c>
      <c r="E25" s="33" t="s">
        <v>1630</v>
      </c>
    </row>
    <row r="26" spans="1:18" x14ac:dyDescent="0.2">
      <c r="A26" t="s">
        <v>68</v>
      </c>
      <c r="E26" s="31"/>
    </row>
    <row r="27" spans="1:18" x14ac:dyDescent="0.2">
      <c r="A27" s="20" t="s">
        <v>60</v>
      </c>
      <c r="B27" s="25" t="s">
        <v>45</v>
      </c>
      <c r="C27" s="25" t="s">
        <v>1593</v>
      </c>
      <c r="D27" s="20" t="s">
        <v>66</v>
      </c>
      <c r="E27" s="26" t="s">
        <v>1631</v>
      </c>
      <c r="F27" s="27" t="s">
        <v>1066</v>
      </c>
      <c r="G27" s="28">
        <v>1</v>
      </c>
      <c r="H27" s="29">
        <v>0</v>
      </c>
      <c r="I27" s="29">
        <f>ROUND(ROUND(H27,2)*ROUND(G27,3),2)</f>
        <v>0</v>
      </c>
      <c r="J27" s="27" t="s">
        <v>1581</v>
      </c>
      <c r="O27">
        <f>(I27*21)/100</f>
        <v>0</v>
      </c>
      <c r="P27" t="s">
        <v>33</v>
      </c>
    </row>
    <row r="28" spans="1:18" ht="25.5" x14ac:dyDescent="0.2">
      <c r="A28" s="30" t="s">
        <v>65</v>
      </c>
      <c r="E28" s="31" t="s">
        <v>1632</v>
      </c>
    </row>
    <row r="29" spans="1:18" ht="25.5" x14ac:dyDescent="0.2">
      <c r="A29" s="32" t="s">
        <v>67</v>
      </c>
      <c r="E29" s="33" t="s">
        <v>1582</v>
      </c>
    </row>
    <row r="30" spans="1:18" ht="89.25" x14ac:dyDescent="0.2">
      <c r="A30" t="s">
        <v>68</v>
      </c>
      <c r="E30" s="31" t="s">
        <v>1633</v>
      </c>
    </row>
    <row r="31" spans="1:18" x14ac:dyDescent="0.2">
      <c r="A31" s="20" t="s">
        <v>60</v>
      </c>
      <c r="B31" s="25" t="s">
        <v>47</v>
      </c>
      <c r="C31" s="25" t="s">
        <v>1594</v>
      </c>
      <c r="D31" s="20" t="s">
        <v>66</v>
      </c>
      <c r="E31" s="26" t="s">
        <v>1595</v>
      </c>
      <c r="F31" s="27" t="s">
        <v>1066</v>
      </c>
      <c r="G31" s="28">
        <v>1</v>
      </c>
      <c r="H31" s="29">
        <v>0</v>
      </c>
      <c r="I31" s="29">
        <f>ROUND(ROUND(H31,2)*ROUND(G31,3),2)</f>
        <v>0</v>
      </c>
      <c r="J31" s="27" t="s">
        <v>401</v>
      </c>
      <c r="O31">
        <f>(I31*21)/100</f>
        <v>0</v>
      </c>
      <c r="P31" t="s">
        <v>33</v>
      </c>
    </row>
    <row r="32" spans="1:18" x14ac:dyDescent="0.2">
      <c r="A32" s="30" t="s">
        <v>65</v>
      </c>
      <c r="E32" s="31" t="s">
        <v>66</v>
      </c>
    </row>
    <row r="33" spans="1:5" ht="38.25" x14ac:dyDescent="0.2">
      <c r="A33" s="32" t="s">
        <v>67</v>
      </c>
      <c r="E33" s="33" t="s">
        <v>1596</v>
      </c>
    </row>
    <row r="34" spans="1:5" ht="76.5" x14ac:dyDescent="0.2">
      <c r="A34" t="s">
        <v>68</v>
      </c>
      <c r="E34" s="31" t="s">
        <v>1597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96"/>
  <sheetViews>
    <sheetView workbookViewId="0">
      <pane ySplit="7" topLeftCell="A11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0+O8</f>
        <v>0</v>
      </c>
      <c r="P2" t="s">
        <v>32</v>
      </c>
    </row>
    <row r="3" spans="1:18" ht="15" customHeight="1" x14ac:dyDescent="0.25">
      <c r="A3" t="s">
        <v>12</v>
      </c>
      <c r="B3" s="11" t="s">
        <v>14</v>
      </c>
      <c r="C3" s="42" t="s">
        <v>15</v>
      </c>
      <c r="D3" s="39"/>
      <c r="E3" s="12" t="s">
        <v>16</v>
      </c>
      <c r="F3" s="1"/>
      <c r="G3" s="8"/>
      <c r="H3" s="7" t="s">
        <v>1598</v>
      </c>
      <c r="I3" s="36">
        <f>0+I8</f>
        <v>0</v>
      </c>
      <c r="J3" s="9"/>
      <c r="O3" t="s">
        <v>29</v>
      </c>
      <c r="P3" t="s">
        <v>33</v>
      </c>
    </row>
    <row r="4" spans="1:18" ht="15" customHeight="1" x14ac:dyDescent="0.25">
      <c r="A4" t="s">
        <v>17</v>
      </c>
      <c r="B4" s="14" t="s">
        <v>28</v>
      </c>
      <c r="C4" s="43" t="s">
        <v>1598</v>
      </c>
      <c r="D4" s="44"/>
      <c r="E4" s="15" t="s">
        <v>1599</v>
      </c>
      <c r="F4" s="5"/>
      <c r="G4" s="5"/>
      <c r="H4" s="21"/>
      <c r="I4" s="21"/>
      <c r="J4" s="5"/>
      <c r="O4" t="s">
        <v>30</v>
      </c>
      <c r="P4" t="s">
        <v>33</v>
      </c>
    </row>
    <row r="5" spans="1:18" ht="12.75" customHeight="1" x14ac:dyDescent="0.2">
      <c r="A5" s="45" t="s">
        <v>36</v>
      </c>
      <c r="B5" s="45" t="s">
        <v>38</v>
      </c>
      <c r="C5" s="45" t="s">
        <v>40</v>
      </c>
      <c r="D5" s="45" t="s">
        <v>41</v>
      </c>
      <c r="E5" s="45" t="s">
        <v>42</v>
      </c>
      <c r="F5" s="45" t="s">
        <v>44</v>
      </c>
      <c r="G5" s="45" t="s">
        <v>46</v>
      </c>
      <c r="H5" s="45" t="s">
        <v>48</v>
      </c>
      <c r="I5" s="45"/>
      <c r="J5" s="45" t="s">
        <v>53</v>
      </c>
      <c r="O5" t="s">
        <v>31</v>
      </c>
      <c r="P5" t="s">
        <v>33</v>
      </c>
    </row>
    <row r="6" spans="1:18" ht="12.75" customHeight="1" x14ac:dyDescent="0.2">
      <c r="A6" s="45"/>
      <c r="B6" s="45"/>
      <c r="C6" s="45"/>
      <c r="D6" s="45"/>
      <c r="E6" s="45"/>
      <c r="F6" s="45"/>
      <c r="G6" s="45"/>
      <c r="H6" s="13" t="s">
        <v>49</v>
      </c>
      <c r="I6" s="13" t="s">
        <v>51</v>
      </c>
      <c r="J6" s="45"/>
    </row>
    <row r="7" spans="1:18" ht="12.75" customHeight="1" x14ac:dyDescent="0.2">
      <c r="A7" s="13" t="s">
        <v>37</v>
      </c>
      <c r="B7" s="13" t="s">
        <v>39</v>
      </c>
      <c r="C7" s="13" t="s">
        <v>33</v>
      </c>
      <c r="D7" s="13" t="s">
        <v>32</v>
      </c>
      <c r="E7" s="13" t="s">
        <v>43</v>
      </c>
      <c r="F7" s="13" t="s">
        <v>45</v>
      </c>
      <c r="G7" s="13" t="s">
        <v>47</v>
      </c>
      <c r="H7" s="13" t="s">
        <v>50</v>
      </c>
      <c r="I7" s="13" t="s">
        <v>52</v>
      </c>
      <c r="J7" s="13" t="s">
        <v>54</v>
      </c>
    </row>
    <row r="8" spans="1:18" ht="12.75" customHeight="1" x14ac:dyDescent="0.2">
      <c r="A8" s="21" t="s">
        <v>58</v>
      </c>
      <c r="B8" s="21"/>
      <c r="C8" s="22" t="s">
        <v>528</v>
      </c>
      <c r="D8" s="21"/>
      <c r="E8" s="23" t="s">
        <v>529</v>
      </c>
      <c r="F8" s="21"/>
      <c r="G8" s="21"/>
      <c r="H8" s="21"/>
      <c r="I8" s="24">
        <f>0+Q8</f>
        <v>0</v>
      </c>
      <c r="J8" s="21"/>
      <c r="O8">
        <f>0+R8</f>
        <v>0</v>
      </c>
      <c r="Q8">
        <f>0+I9+I13+I17+I21+I25+I29+I33+I37+I41+I45+I49+I53+I57+I61+I65+I69+I73+I77+I81+I85+I89+I93</f>
        <v>0</v>
      </c>
      <c r="R8">
        <f>0+O9+O13+O17+O21+O25+O29+O33+O37+O41+O45+O49+O53+O57+O61+O65+O69+O73+O77+O81+O85+O89+O93</f>
        <v>0</v>
      </c>
    </row>
    <row r="9" spans="1:18" ht="25.5" x14ac:dyDescent="0.2">
      <c r="A9" s="20" t="s">
        <v>60</v>
      </c>
      <c r="B9" s="25" t="s">
        <v>39</v>
      </c>
      <c r="C9" s="25" t="s">
        <v>1031</v>
      </c>
      <c r="D9" s="20" t="s">
        <v>425</v>
      </c>
      <c r="E9" s="26" t="s">
        <v>1600</v>
      </c>
      <c r="F9" s="27" t="s">
        <v>533</v>
      </c>
      <c r="G9" s="28">
        <v>531.33500000000004</v>
      </c>
      <c r="H9" s="29">
        <v>0</v>
      </c>
      <c r="I9" s="29">
        <f>ROUND(ROUND(H9,2)*ROUND(G9,3),2)</f>
        <v>0</v>
      </c>
      <c r="J9" s="27" t="s">
        <v>401</v>
      </c>
      <c r="O9">
        <f>(I9*21)/100</f>
        <v>0</v>
      </c>
      <c r="P9" t="s">
        <v>33</v>
      </c>
    </row>
    <row r="10" spans="1:18" x14ac:dyDescent="0.2">
      <c r="A10" s="30" t="s">
        <v>65</v>
      </c>
      <c r="E10" s="31" t="s">
        <v>534</v>
      </c>
    </row>
    <row r="11" spans="1:18" ht="114.75" x14ac:dyDescent="0.2">
      <c r="A11" s="32" t="s">
        <v>67</v>
      </c>
      <c r="E11" s="33" t="s">
        <v>1601</v>
      </c>
    </row>
    <row r="12" spans="1:18" ht="114.75" x14ac:dyDescent="0.2">
      <c r="A12" t="s">
        <v>68</v>
      </c>
      <c r="E12" s="31" t="s">
        <v>553</v>
      </c>
    </row>
    <row r="13" spans="1:18" ht="38.25" x14ac:dyDescent="0.2">
      <c r="A13" s="20" t="s">
        <v>60</v>
      </c>
      <c r="B13" s="25" t="s">
        <v>33</v>
      </c>
      <c r="C13" s="25" t="s">
        <v>531</v>
      </c>
      <c r="D13" s="20" t="s">
        <v>425</v>
      </c>
      <c r="E13" s="26" t="s">
        <v>532</v>
      </c>
      <c r="F13" s="27" t="s">
        <v>533</v>
      </c>
      <c r="G13" s="28">
        <v>410.99</v>
      </c>
      <c r="H13" s="29">
        <v>0</v>
      </c>
      <c r="I13" s="29">
        <f>ROUND(ROUND(H13,2)*ROUND(G13,3),2)</f>
        <v>0</v>
      </c>
      <c r="J13" s="27" t="s">
        <v>401</v>
      </c>
      <c r="O13">
        <f>(I13*21)/100</f>
        <v>0</v>
      </c>
      <c r="P13" t="s">
        <v>33</v>
      </c>
    </row>
    <row r="14" spans="1:18" x14ac:dyDescent="0.2">
      <c r="A14" s="30" t="s">
        <v>65</v>
      </c>
      <c r="E14" s="31" t="s">
        <v>534</v>
      </c>
    </row>
    <row r="15" spans="1:18" ht="89.25" x14ac:dyDescent="0.2">
      <c r="A15" s="32" t="s">
        <v>67</v>
      </c>
      <c r="E15" s="33" t="s">
        <v>1602</v>
      </c>
    </row>
    <row r="16" spans="1:18" ht="114.75" x14ac:dyDescent="0.2">
      <c r="A16" t="s">
        <v>68</v>
      </c>
      <c r="E16" s="31" t="s">
        <v>535</v>
      </c>
    </row>
    <row r="17" spans="1:16" ht="38.25" x14ac:dyDescent="0.2">
      <c r="A17" s="20" t="s">
        <v>60</v>
      </c>
      <c r="B17" s="25" t="s">
        <v>32</v>
      </c>
      <c r="C17" s="25" t="s">
        <v>1317</v>
      </c>
      <c r="D17" s="20" t="s">
        <v>425</v>
      </c>
      <c r="E17" s="26" t="s">
        <v>1603</v>
      </c>
      <c r="F17" s="27" t="s">
        <v>533</v>
      </c>
      <c r="G17" s="28">
        <v>68.2</v>
      </c>
      <c r="H17" s="29">
        <v>0</v>
      </c>
      <c r="I17" s="29">
        <f>ROUND(ROUND(H17,2)*ROUND(G17,3),2)</f>
        <v>0</v>
      </c>
      <c r="J17" s="27" t="s">
        <v>988</v>
      </c>
      <c r="O17">
        <f>(I17*21)/100</f>
        <v>0</v>
      </c>
      <c r="P17" t="s">
        <v>33</v>
      </c>
    </row>
    <row r="18" spans="1:16" x14ac:dyDescent="0.2">
      <c r="A18" s="30" t="s">
        <v>65</v>
      </c>
      <c r="E18" s="31" t="s">
        <v>534</v>
      </c>
    </row>
    <row r="19" spans="1:16" ht="25.5" x14ac:dyDescent="0.2">
      <c r="A19" s="32" t="s">
        <v>67</v>
      </c>
      <c r="E19" s="33" t="s">
        <v>1604</v>
      </c>
    </row>
    <row r="20" spans="1:16" ht="153" x14ac:dyDescent="0.2">
      <c r="A20" t="s">
        <v>68</v>
      </c>
      <c r="E20" s="31" t="s">
        <v>1320</v>
      </c>
    </row>
    <row r="21" spans="1:16" ht="38.25" x14ac:dyDescent="0.2">
      <c r="A21" s="20" t="s">
        <v>60</v>
      </c>
      <c r="B21" s="25" t="s">
        <v>43</v>
      </c>
      <c r="C21" s="25" t="s">
        <v>537</v>
      </c>
      <c r="D21" s="20" t="s">
        <v>425</v>
      </c>
      <c r="E21" s="26" t="s">
        <v>538</v>
      </c>
      <c r="F21" s="27" t="s">
        <v>533</v>
      </c>
      <c r="G21" s="28">
        <v>239.88800000000001</v>
      </c>
      <c r="H21" s="29">
        <v>0</v>
      </c>
      <c r="I21" s="29">
        <f>ROUND(ROUND(H21,2)*ROUND(G21,3),2)</f>
        <v>0</v>
      </c>
      <c r="J21" s="27" t="s">
        <v>988</v>
      </c>
      <c r="O21">
        <f>(I21*21)/100</f>
        <v>0</v>
      </c>
      <c r="P21" t="s">
        <v>33</v>
      </c>
    </row>
    <row r="22" spans="1:16" x14ac:dyDescent="0.2">
      <c r="A22" s="30" t="s">
        <v>65</v>
      </c>
      <c r="E22" s="31" t="s">
        <v>534</v>
      </c>
    </row>
    <row r="23" spans="1:16" ht="114.75" x14ac:dyDescent="0.2">
      <c r="A23" s="32" t="s">
        <v>67</v>
      </c>
      <c r="E23" s="33" t="s">
        <v>1605</v>
      </c>
    </row>
    <row r="24" spans="1:16" ht="127.5" x14ac:dyDescent="0.2">
      <c r="A24" t="s">
        <v>68</v>
      </c>
      <c r="E24" s="31" t="s">
        <v>1038</v>
      </c>
    </row>
    <row r="25" spans="1:16" ht="38.25" x14ac:dyDescent="0.2">
      <c r="A25" s="20" t="s">
        <v>60</v>
      </c>
      <c r="B25" s="25" t="s">
        <v>45</v>
      </c>
      <c r="C25" s="25" t="s">
        <v>1035</v>
      </c>
      <c r="D25" s="20" t="s">
        <v>425</v>
      </c>
      <c r="E25" s="26" t="s">
        <v>1036</v>
      </c>
      <c r="F25" s="27" t="s">
        <v>533</v>
      </c>
      <c r="G25" s="28">
        <v>122.64</v>
      </c>
      <c r="H25" s="29">
        <v>0</v>
      </c>
      <c r="I25" s="29">
        <f>ROUND(ROUND(H25,2)*ROUND(G25,3),2)</f>
        <v>0</v>
      </c>
      <c r="J25" s="27" t="s">
        <v>988</v>
      </c>
      <c r="O25">
        <f>(I25*21)/100</f>
        <v>0</v>
      </c>
      <c r="P25" t="s">
        <v>33</v>
      </c>
    </row>
    <row r="26" spans="1:16" x14ac:dyDescent="0.2">
      <c r="A26" s="30" t="s">
        <v>65</v>
      </c>
      <c r="E26" s="31" t="s">
        <v>534</v>
      </c>
    </row>
    <row r="27" spans="1:16" ht="25.5" x14ac:dyDescent="0.2">
      <c r="A27" s="32" t="s">
        <v>67</v>
      </c>
      <c r="E27" s="33" t="s">
        <v>1606</v>
      </c>
    </row>
    <row r="28" spans="1:16" ht="127.5" x14ac:dyDescent="0.2">
      <c r="A28" t="s">
        <v>68</v>
      </c>
      <c r="E28" s="31" t="s">
        <v>1038</v>
      </c>
    </row>
    <row r="29" spans="1:16" ht="25.5" x14ac:dyDescent="0.2">
      <c r="A29" s="20" t="s">
        <v>60</v>
      </c>
      <c r="B29" s="25" t="s">
        <v>47</v>
      </c>
      <c r="C29" s="25" t="s">
        <v>541</v>
      </c>
      <c r="D29" s="20" t="s">
        <v>425</v>
      </c>
      <c r="E29" s="26" t="s">
        <v>542</v>
      </c>
      <c r="F29" s="27" t="s">
        <v>533</v>
      </c>
      <c r="G29" s="28">
        <v>24.43</v>
      </c>
      <c r="H29" s="29">
        <v>0</v>
      </c>
      <c r="I29" s="29">
        <f>ROUND(ROUND(H29,2)*ROUND(G29,3),2)</f>
        <v>0</v>
      </c>
      <c r="J29" s="27" t="s">
        <v>401</v>
      </c>
      <c r="O29">
        <f>(I29*21)/100</f>
        <v>0</v>
      </c>
      <c r="P29" t="s">
        <v>33</v>
      </c>
    </row>
    <row r="30" spans="1:16" x14ac:dyDescent="0.2">
      <c r="A30" s="30" t="s">
        <v>65</v>
      </c>
      <c r="E30" s="31" t="s">
        <v>534</v>
      </c>
    </row>
    <row r="31" spans="1:16" ht="63.75" x14ac:dyDescent="0.2">
      <c r="A31" s="32" t="s">
        <v>67</v>
      </c>
      <c r="E31" s="33" t="s">
        <v>1607</v>
      </c>
    </row>
    <row r="32" spans="1:16" ht="114.75" x14ac:dyDescent="0.2">
      <c r="A32" t="s">
        <v>68</v>
      </c>
      <c r="E32" s="31" t="s">
        <v>535</v>
      </c>
    </row>
    <row r="33" spans="1:16" ht="38.25" x14ac:dyDescent="0.2">
      <c r="A33" s="20" t="s">
        <v>60</v>
      </c>
      <c r="B33" s="25" t="s">
        <v>89</v>
      </c>
      <c r="C33" s="25" t="s">
        <v>1515</v>
      </c>
      <c r="D33" s="20" t="s">
        <v>425</v>
      </c>
      <c r="E33" s="26" t="s">
        <v>1516</v>
      </c>
      <c r="F33" s="27" t="s">
        <v>533</v>
      </c>
      <c r="G33" s="28">
        <v>0.68100000000000005</v>
      </c>
      <c r="H33" s="29">
        <v>0</v>
      </c>
      <c r="I33" s="29">
        <f>ROUND(ROUND(H33,2)*ROUND(G33,3),2)</f>
        <v>0</v>
      </c>
      <c r="J33" s="27" t="s">
        <v>401</v>
      </c>
      <c r="O33">
        <f>(I33*21)/100</f>
        <v>0</v>
      </c>
      <c r="P33" t="s">
        <v>33</v>
      </c>
    </row>
    <row r="34" spans="1:16" x14ac:dyDescent="0.2">
      <c r="A34" s="30" t="s">
        <v>65</v>
      </c>
      <c r="E34" s="31" t="s">
        <v>534</v>
      </c>
    </row>
    <row r="35" spans="1:16" ht="25.5" x14ac:dyDescent="0.2">
      <c r="A35" s="32" t="s">
        <v>67</v>
      </c>
      <c r="E35" s="33" t="s">
        <v>1608</v>
      </c>
    </row>
    <row r="36" spans="1:16" ht="114.75" x14ac:dyDescent="0.2">
      <c r="A36" t="s">
        <v>68</v>
      </c>
      <c r="E36" s="31" t="s">
        <v>553</v>
      </c>
    </row>
    <row r="37" spans="1:16" ht="38.25" x14ac:dyDescent="0.2">
      <c r="A37" s="20" t="s">
        <v>60</v>
      </c>
      <c r="B37" s="25" t="s">
        <v>93</v>
      </c>
      <c r="C37" s="25" t="s">
        <v>1518</v>
      </c>
      <c r="D37" s="20" t="s">
        <v>425</v>
      </c>
      <c r="E37" s="26" t="s">
        <v>1519</v>
      </c>
      <c r="F37" s="27" t="s">
        <v>533</v>
      </c>
      <c r="G37" s="28">
        <v>6.0000000000000001E-3</v>
      </c>
      <c r="H37" s="29">
        <v>0</v>
      </c>
      <c r="I37" s="29">
        <f>ROUND(ROUND(H37,2)*ROUND(G37,3),2)</f>
        <v>0</v>
      </c>
      <c r="J37" s="27" t="s">
        <v>401</v>
      </c>
      <c r="O37">
        <f>(I37*21)/100</f>
        <v>0</v>
      </c>
      <c r="P37" t="s">
        <v>33</v>
      </c>
    </row>
    <row r="38" spans="1:16" x14ac:dyDescent="0.2">
      <c r="A38" s="30" t="s">
        <v>65</v>
      </c>
      <c r="E38" s="31" t="s">
        <v>66</v>
      </c>
    </row>
    <row r="39" spans="1:16" ht="25.5" x14ac:dyDescent="0.2">
      <c r="A39" s="32" t="s">
        <v>67</v>
      </c>
      <c r="E39" s="33" t="s">
        <v>1609</v>
      </c>
    </row>
    <row r="40" spans="1:16" ht="114.75" x14ac:dyDescent="0.2">
      <c r="A40" t="s">
        <v>68</v>
      </c>
      <c r="E40" s="31" t="s">
        <v>553</v>
      </c>
    </row>
    <row r="41" spans="1:16" ht="38.25" x14ac:dyDescent="0.2">
      <c r="A41" s="20" t="s">
        <v>60</v>
      </c>
      <c r="B41" s="25" t="s">
        <v>50</v>
      </c>
      <c r="C41" s="25" t="s">
        <v>1039</v>
      </c>
      <c r="D41" s="20" t="s">
        <v>425</v>
      </c>
      <c r="E41" s="26" t="s">
        <v>1040</v>
      </c>
      <c r="F41" s="27" t="s">
        <v>533</v>
      </c>
      <c r="G41" s="28">
        <v>21.4</v>
      </c>
      <c r="H41" s="29">
        <v>0</v>
      </c>
      <c r="I41" s="29">
        <f>ROUND(ROUND(H41,2)*ROUND(G41,3),2)</f>
        <v>0</v>
      </c>
      <c r="J41" s="27" t="s">
        <v>988</v>
      </c>
      <c r="O41">
        <f>(I41*21)/100</f>
        <v>0</v>
      </c>
      <c r="P41" t="s">
        <v>33</v>
      </c>
    </row>
    <row r="42" spans="1:16" x14ac:dyDescent="0.2">
      <c r="A42" s="30" t="s">
        <v>65</v>
      </c>
      <c r="E42" s="31" t="s">
        <v>534</v>
      </c>
    </row>
    <row r="43" spans="1:16" ht="25.5" x14ac:dyDescent="0.2">
      <c r="A43" s="32" t="s">
        <v>67</v>
      </c>
      <c r="E43" s="33" t="s">
        <v>1610</v>
      </c>
    </row>
    <row r="44" spans="1:16" ht="127.5" x14ac:dyDescent="0.2">
      <c r="A44" t="s">
        <v>68</v>
      </c>
      <c r="E44" s="31" t="s">
        <v>1038</v>
      </c>
    </row>
    <row r="45" spans="1:16" ht="38.25" x14ac:dyDescent="0.2">
      <c r="A45" s="20" t="s">
        <v>60</v>
      </c>
      <c r="B45" s="25" t="s">
        <v>52</v>
      </c>
      <c r="C45" s="25" t="s">
        <v>1042</v>
      </c>
      <c r="D45" s="20" t="s">
        <v>425</v>
      </c>
      <c r="E45" s="26" t="s">
        <v>1043</v>
      </c>
      <c r="F45" s="27" t="s">
        <v>533</v>
      </c>
      <c r="G45" s="28">
        <v>0.03</v>
      </c>
      <c r="H45" s="29">
        <v>0</v>
      </c>
      <c r="I45" s="29">
        <f>ROUND(ROUND(H45,2)*ROUND(G45,3),2)</f>
        <v>0</v>
      </c>
      <c r="J45" s="27" t="s">
        <v>988</v>
      </c>
      <c r="O45">
        <f>(I45*21)/100</f>
        <v>0</v>
      </c>
      <c r="P45" t="s">
        <v>33</v>
      </c>
    </row>
    <row r="46" spans="1:16" x14ac:dyDescent="0.2">
      <c r="A46" s="30" t="s">
        <v>65</v>
      </c>
      <c r="E46" s="31" t="s">
        <v>534</v>
      </c>
    </row>
    <row r="47" spans="1:16" ht="25.5" x14ac:dyDescent="0.2">
      <c r="A47" s="32" t="s">
        <v>67</v>
      </c>
      <c r="E47" s="33" t="s">
        <v>1611</v>
      </c>
    </row>
    <row r="48" spans="1:16" ht="127.5" x14ac:dyDescent="0.2">
      <c r="A48" t="s">
        <v>68</v>
      </c>
      <c r="E48" s="31" t="s">
        <v>1038</v>
      </c>
    </row>
    <row r="49" spans="1:16" ht="38.25" x14ac:dyDescent="0.2">
      <c r="A49" s="20" t="s">
        <v>60</v>
      </c>
      <c r="B49" s="25" t="s">
        <v>54</v>
      </c>
      <c r="C49" s="25" t="s">
        <v>1323</v>
      </c>
      <c r="D49" s="20" t="s">
        <v>425</v>
      </c>
      <c r="E49" s="26" t="s">
        <v>1324</v>
      </c>
      <c r="F49" s="27" t="s">
        <v>533</v>
      </c>
      <c r="G49" s="28">
        <v>2.52</v>
      </c>
      <c r="H49" s="29">
        <v>0</v>
      </c>
      <c r="I49" s="29">
        <f>ROUND(ROUND(H49,2)*ROUND(G49,3),2)</f>
        <v>0</v>
      </c>
      <c r="J49" s="27" t="s">
        <v>988</v>
      </c>
      <c r="O49">
        <f>(I49*21)/100</f>
        <v>0</v>
      </c>
      <c r="P49" t="s">
        <v>33</v>
      </c>
    </row>
    <row r="50" spans="1:16" x14ac:dyDescent="0.2">
      <c r="A50" s="30" t="s">
        <v>65</v>
      </c>
      <c r="E50" s="31" t="s">
        <v>534</v>
      </c>
    </row>
    <row r="51" spans="1:16" ht="25.5" x14ac:dyDescent="0.2">
      <c r="A51" s="32" t="s">
        <v>67</v>
      </c>
      <c r="E51" s="33" t="s">
        <v>1612</v>
      </c>
    </row>
    <row r="52" spans="1:16" ht="127.5" x14ac:dyDescent="0.2">
      <c r="A52" t="s">
        <v>68</v>
      </c>
      <c r="E52" s="31" t="s">
        <v>1038</v>
      </c>
    </row>
    <row r="53" spans="1:16" ht="25.5" x14ac:dyDescent="0.2">
      <c r="A53" s="20" t="s">
        <v>60</v>
      </c>
      <c r="B53" s="25" t="s">
        <v>106</v>
      </c>
      <c r="C53" s="25" t="s">
        <v>1045</v>
      </c>
      <c r="D53" s="20" t="s">
        <v>425</v>
      </c>
      <c r="E53" s="26" t="s">
        <v>1046</v>
      </c>
      <c r="F53" s="27" t="s">
        <v>533</v>
      </c>
      <c r="G53" s="28">
        <v>6.2E-2</v>
      </c>
      <c r="H53" s="29">
        <v>0</v>
      </c>
      <c r="I53" s="29">
        <f>ROUND(ROUND(H53,2)*ROUND(G53,3),2)</f>
        <v>0</v>
      </c>
      <c r="J53" s="27" t="s">
        <v>988</v>
      </c>
      <c r="O53">
        <f>(I53*21)/100</f>
        <v>0</v>
      </c>
      <c r="P53" t="s">
        <v>33</v>
      </c>
    </row>
    <row r="54" spans="1:16" x14ac:dyDescent="0.2">
      <c r="A54" s="30" t="s">
        <v>65</v>
      </c>
      <c r="E54" s="31" t="s">
        <v>534</v>
      </c>
    </row>
    <row r="55" spans="1:16" ht="25.5" x14ac:dyDescent="0.2">
      <c r="A55" s="32" t="s">
        <v>67</v>
      </c>
      <c r="E55" s="33" t="s">
        <v>1613</v>
      </c>
    </row>
    <row r="56" spans="1:16" ht="127.5" x14ac:dyDescent="0.2">
      <c r="A56" t="s">
        <v>68</v>
      </c>
      <c r="E56" s="31" t="s">
        <v>1038</v>
      </c>
    </row>
    <row r="57" spans="1:16" ht="38.25" x14ac:dyDescent="0.2">
      <c r="A57" s="20" t="s">
        <v>60</v>
      </c>
      <c r="B57" s="25" t="s">
        <v>109</v>
      </c>
      <c r="C57" s="25" t="s">
        <v>544</v>
      </c>
      <c r="D57" s="20" t="s">
        <v>425</v>
      </c>
      <c r="E57" s="26" t="s">
        <v>545</v>
      </c>
      <c r="F57" s="27" t="s">
        <v>533</v>
      </c>
      <c r="G57" s="28">
        <v>2</v>
      </c>
      <c r="H57" s="29">
        <v>0</v>
      </c>
      <c r="I57" s="29">
        <f>ROUND(ROUND(H57,2)*ROUND(G57,3),2)</f>
        <v>0</v>
      </c>
      <c r="J57" s="27" t="s">
        <v>401</v>
      </c>
      <c r="O57">
        <f>(I57*21)/100</f>
        <v>0</v>
      </c>
      <c r="P57" t="s">
        <v>33</v>
      </c>
    </row>
    <row r="58" spans="1:16" x14ac:dyDescent="0.2">
      <c r="A58" s="30" t="s">
        <v>65</v>
      </c>
      <c r="E58" s="31" t="s">
        <v>534</v>
      </c>
    </row>
    <row r="59" spans="1:16" ht="25.5" x14ac:dyDescent="0.2">
      <c r="A59" s="32" t="s">
        <v>67</v>
      </c>
      <c r="E59" s="33" t="s">
        <v>1614</v>
      </c>
    </row>
    <row r="60" spans="1:16" ht="114.75" x14ac:dyDescent="0.2">
      <c r="A60" t="s">
        <v>68</v>
      </c>
      <c r="E60" s="31" t="s">
        <v>535</v>
      </c>
    </row>
    <row r="61" spans="1:16" ht="25.5" x14ac:dyDescent="0.2">
      <c r="A61" s="20" t="s">
        <v>60</v>
      </c>
      <c r="B61" s="25" t="s">
        <v>113</v>
      </c>
      <c r="C61" s="25" t="s">
        <v>1326</v>
      </c>
      <c r="D61" s="20" t="s">
        <v>425</v>
      </c>
      <c r="E61" s="26" t="s">
        <v>1327</v>
      </c>
      <c r="F61" s="27" t="s">
        <v>533</v>
      </c>
      <c r="G61" s="28">
        <v>420.673</v>
      </c>
      <c r="H61" s="29">
        <v>0</v>
      </c>
      <c r="I61" s="29">
        <f>ROUND(ROUND(H61,2)*ROUND(G61,3),2)</f>
        <v>0</v>
      </c>
      <c r="J61" s="27" t="s">
        <v>988</v>
      </c>
      <c r="O61">
        <f>(I61*21)/100</f>
        <v>0</v>
      </c>
      <c r="P61" t="s">
        <v>33</v>
      </c>
    </row>
    <row r="62" spans="1:16" x14ac:dyDescent="0.2">
      <c r="A62" s="30" t="s">
        <v>65</v>
      </c>
      <c r="E62" s="31" t="s">
        <v>534</v>
      </c>
    </row>
    <row r="63" spans="1:16" ht="63.75" x14ac:dyDescent="0.2">
      <c r="A63" s="32" t="s">
        <v>67</v>
      </c>
      <c r="E63" s="33" t="s">
        <v>1615</v>
      </c>
    </row>
    <row r="64" spans="1:16" ht="127.5" x14ac:dyDescent="0.2">
      <c r="A64" t="s">
        <v>68</v>
      </c>
      <c r="E64" s="31" t="s">
        <v>1038</v>
      </c>
    </row>
    <row r="65" spans="1:16" ht="38.25" x14ac:dyDescent="0.2">
      <c r="A65" s="20" t="s">
        <v>60</v>
      </c>
      <c r="B65" s="25" t="s">
        <v>117</v>
      </c>
      <c r="C65" s="25" t="s">
        <v>1521</v>
      </c>
      <c r="D65" s="20" t="s">
        <v>425</v>
      </c>
      <c r="E65" s="26" t="s">
        <v>1522</v>
      </c>
      <c r="F65" s="27" t="s">
        <v>533</v>
      </c>
      <c r="G65" s="28">
        <v>0.19900000000000001</v>
      </c>
      <c r="H65" s="29">
        <v>0</v>
      </c>
      <c r="I65" s="29">
        <f>ROUND(ROUND(H65,2)*ROUND(G65,3),2)</f>
        <v>0</v>
      </c>
      <c r="J65" s="27" t="s">
        <v>988</v>
      </c>
      <c r="O65">
        <f>(I65*21)/100</f>
        <v>0</v>
      </c>
      <c r="P65" t="s">
        <v>33</v>
      </c>
    </row>
    <row r="66" spans="1:16" x14ac:dyDescent="0.2">
      <c r="A66" s="30" t="s">
        <v>65</v>
      </c>
      <c r="E66" s="31" t="s">
        <v>534</v>
      </c>
    </row>
    <row r="67" spans="1:16" ht="25.5" x14ac:dyDescent="0.2">
      <c r="A67" s="32" t="s">
        <v>67</v>
      </c>
      <c r="E67" s="33" t="s">
        <v>1616</v>
      </c>
    </row>
    <row r="68" spans="1:16" ht="114.75" x14ac:dyDescent="0.2">
      <c r="A68" t="s">
        <v>68</v>
      </c>
      <c r="E68" s="31" t="s">
        <v>553</v>
      </c>
    </row>
    <row r="69" spans="1:16" ht="38.25" x14ac:dyDescent="0.2">
      <c r="A69" s="20" t="s">
        <v>60</v>
      </c>
      <c r="B69" s="25" t="s">
        <v>120</v>
      </c>
      <c r="C69" s="25" t="s">
        <v>1048</v>
      </c>
      <c r="D69" s="20" t="s">
        <v>425</v>
      </c>
      <c r="E69" s="26" t="s">
        <v>1049</v>
      </c>
      <c r="F69" s="27" t="s">
        <v>533</v>
      </c>
      <c r="G69" s="28">
        <v>10.5</v>
      </c>
      <c r="H69" s="29">
        <v>0</v>
      </c>
      <c r="I69" s="29">
        <f>ROUND(ROUND(H69,2)*ROUND(G69,3),2)</f>
        <v>0</v>
      </c>
      <c r="J69" s="27" t="s">
        <v>988</v>
      </c>
      <c r="O69">
        <f>(I69*21)/100</f>
        <v>0</v>
      </c>
      <c r="P69" t="s">
        <v>33</v>
      </c>
    </row>
    <row r="70" spans="1:16" x14ac:dyDescent="0.2">
      <c r="A70" s="30" t="s">
        <v>65</v>
      </c>
      <c r="E70" s="31" t="s">
        <v>534</v>
      </c>
    </row>
    <row r="71" spans="1:16" ht="25.5" x14ac:dyDescent="0.2">
      <c r="A71" s="32" t="s">
        <v>67</v>
      </c>
      <c r="E71" s="33" t="s">
        <v>1617</v>
      </c>
    </row>
    <row r="72" spans="1:16" ht="127.5" x14ac:dyDescent="0.2">
      <c r="A72" t="s">
        <v>68</v>
      </c>
      <c r="E72" s="31" t="s">
        <v>1038</v>
      </c>
    </row>
    <row r="73" spans="1:16" ht="25.5" x14ac:dyDescent="0.2">
      <c r="A73" s="20" t="s">
        <v>60</v>
      </c>
      <c r="B73" s="25" t="s">
        <v>123</v>
      </c>
      <c r="C73" s="25" t="s">
        <v>1051</v>
      </c>
      <c r="D73" s="20" t="s">
        <v>425</v>
      </c>
      <c r="E73" s="26" t="s">
        <v>1052</v>
      </c>
      <c r="F73" s="27" t="s">
        <v>533</v>
      </c>
      <c r="G73" s="28">
        <v>0.8</v>
      </c>
      <c r="H73" s="29">
        <v>0</v>
      </c>
      <c r="I73" s="29">
        <f>ROUND(ROUND(H73,2)*ROUND(G73,3),2)</f>
        <v>0</v>
      </c>
      <c r="J73" s="27" t="s">
        <v>988</v>
      </c>
      <c r="O73">
        <f>(I73*21)/100</f>
        <v>0</v>
      </c>
      <c r="P73" t="s">
        <v>33</v>
      </c>
    </row>
    <row r="74" spans="1:16" x14ac:dyDescent="0.2">
      <c r="A74" s="30" t="s">
        <v>65</v>
      </c>
      <c r="E74" s="31" t="s">
        <v>534</v>
      </c>
    </row>
    <row r="75" spans="1:16" ht="25.5" x14ac:dyDescent="0.2">
      <c r="A75" s="32" t="s">
        <v>67</v>
      </c>
      <c r="E75" s="33" t="s">
        <v>1618</v>
      </c>
    </row>
    <row r="76" spans="1:16" ht="127.5" x14ac:dyDescent="0.2">
      <c r="A76" t="s">
        <v>68</v>
      </c>
      <c r="E76" s="31" t="s">
        <v>1038</v>
      </c>
    </row>
    <row r="77" spans="1:16" ht="25.5" x14ac:dyDescent="0.2">
      <c r="A77" s="20" t="s">
        <v>60</v>
      </c>
      <c r="B77" s="25" t="s">
        <v>126</v>
      </c>
      <c r="C77" s="25" t="s">
        <v>1329</v>
      </c>
      <c r="D77" s="20" t="s">
        <v>425</v>
      </c>
      <c r="E77" s="26" t="s">
        <v>1330</v>
      </c>
      <c r="F77" s="27" t="s">
        <v>533</v>
      </c>
      <c r="G77" s="28">
        <v>68.2</v>
      </c>
      <c r="H77" s="29">
        <v>0</v>
      </c>
      <c r="I77" s="29">
        <f>ROUND(ROUND(H77,2)*ROUND(G77,3),2)</f>
        <v>0</v>
      </c>
      <c r="J77" s="27" t="s">
        <v>401</v>
      </c>
      <c r="O77">
        <f>(I77*21)/100</f>
        <v>0</v>
      </c>
      <c r="P77" t="s">
        <v>33</v>
      </c>
    </row>
    <row r="78" spans="1:16" x14ac:dyDescent="0.2">
      <c r="A78" s="30" t="s">
        <v>65</v>
      </c>
      <c r="E78" s="31" t="s">
        <v>534</v>
      </c>
    </row>
    <row r="79" spans="1:16" ht="25.5" x14ac:dyDescent="0.2">
      <c r="A79" s="32" t="s">
        <v>67</v>
      </c>
      <c r="E79" s="33" t="s">
        <v>1604</v>
      </c>
    </row>
    <row r="80" spans="1:16" ht="153" x14ac:dyDescent="0.2">
      <c r="A80" t="s">
        <v>68</v>
      </c>
      <c r="E80" s="31" t="s">
        <v>1619</v>
      </c>
    </row>
    <row r="81" spans="1:16" ht="38.25" x14ac:dyDescent="0.2">
      <c r="A81" s="20" t="s">
        <v>60</v>
      </c>
      <c r="B81" s="25" t="s">
        <v>129</v>
      </c>
      <c r="C81" s="25" t="s">
        <v>547</v>
      </c>
      <c r="D81" s="20" t="s">
        <v>425</v>
      </c>
      <c r="E81" s="26" t="s">
        <v>1620</v>
      </c>
      <c r="F81" s="27" t="s">
        <v>533</v>
      </c>
      <c r="G81" s="28">
        <v>0.2</v>
      </c>
      <c r="H81" s="29">
        <v>0</v>
      </c>
      <c r="I81" s="29">
        <f>ROUND(ROUND(H81,2)*ROUND(G81,3),2)</f>
        <v>0</v>
      </c>
      <c r="J81" s="27" t="s">
        <v>401</v>
      </c>
      <c r="O81">
        <f>(I81*21)/100</f>
        <v>0</v>
      </c>
      <c r="P81" t="s">
        <v>33</v>
      </c>
    </row>
    <row r="82" spans="1:16" x14ac:dyDescent="0.2">
      <c r="A82" s="30" t="s">
        <v>65</v>
      </c>
      <c r="E82" s="31" t="s">
        <v>534</v>
      </c>
    </row>
    <row r="83" spans="1:16" ht="25.5" x14ac:dyDescent="0.2">
      <c r="A83" s="32" t="s">
        <v>67</v>
      </c>
      <c r="E83" s="33" t="s">
        <v>1621</v>
      </c>
    </row>
    <row r="84" spans="1:16" ht="140.25" x14ac:dyDescent="0.2">
      <c r="A84" t="s">
        <v>68</v>
      </c>
      <c r="E84" s="31" t="s">
        <v>1622</v>
      </c>
    </row>
    <row r="85" spans="1:16" ht="25.5" x14ac:dyDescent="0.2">
      <c r="A85" s="20" t="s">
        <v>60</v>
      </c>
      <c r="B85" s="25" t="s">
        <v>133</v>
      </c>
      <c r="C85" s="25" t="s">
        <v>550</v>
      </c>
      <c r="D85" s="20" t="s">
        <v>425</v>
      </c>
      <c r="E85" s="26" t="s">
        <v>551</v>
      </c>
      <c r="F85" s="27" t="s">
        <v>533</v>
      </c>
      <c r="G85" s="28">
        <v>32.097000000000001</v>
      </c>
      <c r="H85" s="29">
        <v>0</v>
      </c>
      <c r="I85" s="29">
        <f>ROUND(ROUND(H85,2)*ROUND(G85,3),2)</f>
        <v>0</v>
      </c>
      <c r="J85" s="27" t="s">
        <v>988</v>
      </c>
      <c r="O85">
        <f>(I85*21)/100</f>
        <v>0</v>
      </c>
      <c r="P85" t="s">
        <v>33</v>
      </c>
    </row>
    <row r="86" spans="1:16" x14ac:dyDescent="0.2">
      <c r="A86" s="30" t="s">
        <v>65</v>
      </c>
      <c r="E86" s="31" t="s">
        <v>534</v>
      </c>
    </row>
    <row r="87" spans="1:16" ht="140.25" x14ac:dyDescent="0.2">
      <c r="A87" s="32" t="s">
        <v>67</v>
      </c>
      <c r="E87" s="33" t="s">
        <v>1623</v>
      </c>
    </row>
    <row r="88" spans="1:16" ht="127.5" x14ac:dyDescent="0.2">
      <c r="A88" t="s">
        <v>68</v>
      </c>
      <c r="E88" s="31" t="s">
        <v>1038</v>
      </c>
    </row>
    <row r="89" spans="1:16" ht="25.5" x14ac:dyDescent="0.2">
      <c r="A89" s="20" t="s">
        <v>60</v>
      </c>
      <c r="B89" s="25" t="s">
        <v>137</v>
      </c>
      <c r="C89" s="25" t="s">
        <v>1525</v>
      </c>
      <c r="D89" s="20" t="s">
        <v>425</v>
      </c>
      <c r="E89" s="26" t="s">
        <v>1526</v>
      </c>
      <c r="F89" s="27" t="s">
        <v>533</v>
      </c>
      <c r="G89" s="28">
        <v>0.13</v>
      </c>
      <c r="H89" s="29">
        <v>0</v>
      </c>
      <c r="I89" s="29">
        <f>ROUND(ROUND(H89,2)*ROUND(G89,3),2)</f>
        <v>0</v>
      </c>
      <c r="J89" s="27" t="s">
        <v>401</v>
      </c>
      <c r="O89">
        <f>(I89*21)/100</f>
        <v>0</v>
      </c>
      <c r="P89" t="s">
        <v>33</v>
      </c>
    </row>
    <row r="90" spans="1:16" x14ac:dyDescent="0.2">
      <c r="A90" s="30" t="s">
        <v>65</v>
      </c>
      <c r="E90" s="31" t="s">
        <v>534</v>
      </c>
    </row>
    <row r="91" spans="1:16" ht="25.5" x14ac:dyDescent="0.2">
      <c r="A91" s="32" t="s">
        <v>67</v>
      </c>
      <c r="E91" s="33" t="s">
        <v>1624</v>
      </c>
    </row>
    <row r="92" spans="1:16" ht="114.75" x14ac:dyDescent="0.2">
      <c r="A92" t="s">
        <v>68</v>
      </c>
      <c r="E92" s="31" t="s">
        <v>553</v>
      </c>
    </row>
    <row r="93" spans="1:16" ht="25.5" x14ac:dyDescent="0.2">
      <c r="A93" s="20" t="s">
        <v>60</v>
      </c>
      <c r="B93" s="25" t="s">
        <v>141</v>
      </c>
      <c r="C93" s="25" t="s">
        <v>1528</v>
      </c>
      <c r="D93" s="20" t="s">
        <v>425</v>
      </c>
      <c r="E93" s="26" t="s">
        <v>1529</v>
      </c>
      <c r="F93" s="27" t="s">
        <v>533</v>
      </c>
      <c r="G93" s="28">
        <v>0.1</v>
      </c>
      <c r="H93" s="29">
        <v>0</v>
      </c>
      <c r="I93" s="29">
        <f>ROUND(ROUND(H93,2)*ROUND(G93,3),2)</f>
        <v>0</v>
      </c>
      <c r="J93" s="27" t="s">
        <v>401</v>
      </c>
      <c r="O93">
        <f>(I93*21)/100</f>
        <v>0</v>
      </c>
      <c r="P93" t="s">
        <v>33</v>
      </c>
    </row>
    <row r="94" spans="1:16" x14ac:dyDescent="0.2">
      <c r="A94" s="30" t="s">
        <v>65</v>
      </c>
      <c r="E94" s="31" t="s">
        <v>534</v>
      </c>
    </row>
    <row r="95" spans="1:16" ht="25.5" x14ac:dyDescent="0.2">
      <c r="A95" s="32" t="s">
        <v>67</v>
      </c>
      <c r="E95" s="33" t="s">
        <v>1625</v>
      </c>
    </row>
    <row r="96" spans="1:16" ht="114.75" x14ac:dyDescent="0.2">
      <c r="A96" t="s">
        <v>68</v>
      </c>
      <c r="E96" s="31" t="s">
        <v>553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97"/>
  <sheetViews>
    <sheetView workbookViewId="0">
      <pane ySplit="10" topLeftCell="A472" activePane="bottomLeft" state="frozen"/>
      <selection pane="bottomLeft" activeCell="E475" sqref="E47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0+O11+O396+O473</f>
        <v>0</v>
      </c>
      <c r="P2" t="s">
        <v>32</v>
      </c>
    </row>
    <row r="3" spans="1:18" ht="15" customHeight="1" x14ac:dyDescent="0.25">
      <c r="A3" t="s">
        <v>12</v>
      </c>
      <c r="B3" s="11" t="s">
        <v>14</v>
      </c>
      <c r="C3" s="42" t="s">
        <v>15</v>
      </c>
      <c r="D3" s="39"/>
      <c r="E3" s="12" t="s">
        <v>16</v>
      </c>
      <c r="F3" s="1"/>
      <c r="G3" s="8"/>
      <c r="H3" s="7" t="s">
        <v>34</v>
      </c>
      <c r="I3" s="36">
        <f>0+I11+I396+I473</f>
        <v>0</v>
      </c>
      <c r="J3" s="9"/>
      <c r="O3" t="s">
        <v>29</v>
      </c>
      <c r="P3" t="s">
        <v>33</v>
      </c>
    </row>
    <row r="4" spans="1:18" ht="15" customHeight="1" x14ac:dyDescent="0.25">
      <c r="A4" t="s">
        <v>17</v>
      </c>
      <c r="B4" s="11" t="s">
        <v>18</v>
      </c>
      <c r="C4" s="42" t="s">
        <v>19</v>
      </c>
      <c r="D4" s="39"/>
      <c r="E4" s="12" t="s">
        <v>20</v>
      </c>
      <c r="F4" s="1"/>
      <c r="G4" s="1"/>
      <c r="H4" s="10"/>
      <c r="I4" s="10"/>
      <c r="J4" s="1"/>
      <c r="O4" t="s">
        <v>30</v>
      </c>
      <c r="P4" t="s">
        <v>33</v>
      </c>
    </row>
    <row r="5" spans="1:18" ht="12.75" customHeight="1" x14ac:dyDescent="0.25">
      <c r="A5" t="s">
        <v>21</v>
      </c>
      <c r="B5" s="11" t="s">
        <v>18</v>
      </c>
      <c r="C5" s="42" t="s">
        <v>22</v>
      </c>
      <c r="D5" s="39"/>
      <c r="E5" s="12" t="s">
        <v>23</v>
      </c>
      <c r="F5" s="1"/>
      <c r="G5" s="1"/>
      <c r="H5" s="1"/>
      <c r="I5" s="1"/>
      <c r="J5" s="1"/>
      <c r="O5" t="s">
        <v>31</v>
      </c>
      <c r="P5" t="s">
        <v>33</v>
      </c>
    </row>
    <row r="6" spans="1:18" ht="12.75" customHeight="1" x14ac:dyDescent="0.25">
      <c r="A6" t="s">
        <v>24</v>
      </c>
      <c r="B6" s="11" t="s">
        <v>18</v>
      </c>
      <c r="C6" s="42" t="s">
        <v>25</v>
      </c>
      <c r="D6" s="39"/>
      <c r="E6" s="12" t="s">
        <v>26</v>
      </c>
      <c r="F6" s="1"/>
      <c r="G6" s="1"/>
      <c r="H6" s="1"/>
      <c r="I6" s="1"/>
      <c r="J6" s="1"/>
    </row>
    <row r="7" spans="1:18" ht="12.75" customHeight="1" x14ac:dyDescent="0.25">
      <c r="A7" t="s">
        <v>27</v>
      </c>
      <c r="B7" s="14" t="s">
        <v>28</v>
      </c>
      <c r="C7" s="43" t="s">
        <v>34</v>
      </c>
      <c r="D7" s="44"/>
      <c r="E7" s="15" t="s">
        <v>35</v>
      </c>
      <c r="F7" s="5"/>
      <c r="G7" s="5"/>
      <c r="H7" s="5"/>
      <c r="I7" s="5"/>
      <c r="J7" s="5"/>
    </row>
    <row r="8" spans="1:18" ht="12.75" customHeight="1" x14ac:dyDescent="0.2">
      <c r="A8" s="45" t="s">
        <v>36</v>
      </c>
      <c r="B8" s="45" t="s">
        <v>38</v>
      </c>
      <c r="C8" s="45" t="s">
        <v>40</v>
      </c>
      <c r="D8" s="45" t="s">
        <v>41</v>
      </c>
      <c r="E8" s="45" t="s">
        <v>42</v>
      </c>
      <c r="F8" s="45" t="s">
        <v>44</v>
      </c>
      <c r="G8" s="45" t="s">
        <v>46</v>
      </c>
      <c r="H8" s="45" t="s">
        <v>48</v>
      </c>
      <c r="I8" s="45"/>
      <c r="J8" s="45" t="s">
        <v>53</v>
      </c>
    </row>
    <row r="9" spans="1:18" ht="12.75" customHeight="1" x14ac:dyDescent="0.2">
      <c r="A9" s="45"/>
      <c r="B9" s="45"/>
      <c r="C9" s="45"/>
      <c r="D9" s="45"/>
      <c r="E9" s="45"/>
      <c r="F9" s="45"/>
      <c r="G9" s="45"/>
      <c r="H9" s="13" t="s">
        <v>49</v>
      </c>
      <c r="I9" s="13" t="s">
        <v>51</v>
      </c>
      <c r="J9" s="45"/>
    </row>
    <row r="10" spans="1:18" ht="12.75" customHeight="1" x14ac:dyDescent="0.2">
      <c r="A10" s="13" t="s">
        <v>37</v>
      </c>
      <c r="B10" s="13" t="s">
        <v>39</v>
      </c>
      <c r="C10" s="13" t="s">
        <v>33</v>
      </c>
      <c r="D10" s="13" t="s">
        <v>32</v>
      </c>
      <c r="E10" s="13" t="s">
        <v>43</v>
      </c>
      <c r="F10" s="13" t="s">
        <v>45</v>
      </c>
      <c r="G10" s="13" t="s">
        <v>47</v>
      </c>
      <c r="H10" s="13" t="s">
        <v>50</v>
      </c>
      <c r="I10" s="13" t="s">
        <v>52</v>
      </c>
      <c r="J10" s="13" t="s">
        <v>54</v>
      </c>
    </row>
    <row r="11" spans="1:18" ht="12.75" customHeight="1" x14ac:dyDescent="0.2">
      <c r="A11" s="21" t="s">
        <v>58</v>
      </c>
      <c r="B11" s="21"/>
      <c r="C11" s="22" t="s">
        <v>33</v>
      </c>
      <c r="D11" s="21"/>
      <c r="E11" s="23" t="s">
        <v>59</v>
      </c>
      <c r="F11" s="21"/>
      <c r="G11" s="21"/>
      <c r="H11" s="21"/>
      <c r="I11" s="24">
        <f>0+Q11</f>
        <v>0</v>
      </c>
      <c r="J11" s="21"/>
      <c r="O11">
        <f>0+R11</f>
        <v>0</v>
      </c>
      <c r="Q11">
        <f>0+I12+I16+I20+I24+I28+I32+I36+I40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+I300+I304+I308+I312+I316+I320+I324+I328+I332+I336+I340+I344+I348+I352+I356+I360+I364+I368+I372+I376+I380+I384+I388+I392</f>
        <v>0</v>
      </c>
      <c r="R11">
        <f>0+O12+O16+O20+O24+O28+O32+O36+O40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+O300+O304+O308+O312+O316+O320+O324+O328+O332+O336+O340+O344+O348+O352+O356+O360+O364+O368+O372+O376+O380+O384+O388+O392</f>
        <v>0</v>
      </c>
    </row>
    <row r="12" spans="1:18" x14ac:dyDescent="0.2">
      <c r="A12" s="20" t="s">
        <v>60</v>
      </c>
      <c r="B12" s="25" t="s">
        <v>39</v>
      </c>
      <c r="C12" s="25" t="s">
        <v>61</v>
      </c>
      <c r="D12" s="20" t="s">
        <v>39</v>
      </c>
      <c r="E12" s="26" t="s">
        <v>62</v>
      </c>
      <c r="F12" s="27" t="s">
        <v>63</v>
      </c>
      <c r="G12" s="28">
        <v>1</v>
      </c>
      <c r="H12" s="29">
        <v>0</v>
      </c>
      <c r="I12" s="29">
        <f>ROUND(ROUND(H12,2)*ROUND(G12,3),2)</f>
        <v>0</v>
      </c>
      <c r="J12" s="27" t="s">
        <v>64</v>
      </c>
      <c r="O12">
        <f>(I12*21)/100</f>
        <v>0</v>
      </c>
      <c r="P12" t="s">
        <v>33</v>
      </c>
    </row>
    <row r="13" spans="1:18" x14ac:dyDescent="0.2">
      <c r="A13" s="30" t="s">
        <v>65</v>
      </c>
      <c r="E13" s="31" t="s">
        <v>66</v>
      </c>
    </row>
    <row r="14" spans="1:18" x14ac:dyDescent="0.2">
      <c r="A14" s="32" t="s">
        <v>67</v>
      </c>
      <c r="E14" s="33" t="s">
        <v>66</v>
      </c>
    </row>
    <row r="15" spans="1:18" x14ac:dyDescent="0.2">
      <c r="A15" t="s">
        <v>68</v>
      </c>
      <c r="E15" s="31" t="s">
        <v>69</v>
      </c>
    </row>
    <row r="16" spans="1:18" x14ac:dyDescent="0.2">
      <c r="A16" s="20" t="s">
        <v>60</v>
      </c>
      <c r="B16" s="25" t="s">
        <v>33</v>
      </c>
      <c r="C16" s="25" t="s">
        <v>70</v>
      </c>
      <c r="D16" s="20" t="s">
        <v>39</v>
      </c>
      <c r="E16" s="26" t="s">
        <v>71</v>
      </c>
      <c r="F16" s="27" t="s">
        <v>72</v>
      </c>
      <c r="G16" s="28">
        <v>8</v>
      </c>
      <c r="H16" s="29">
        <v>0</v>
      </c>
      <c r="I16" s="29">
        <f>ROUND(ROUND(H16,2)*ROUND(G16,3),2)</f>
        <v>0</v>
      </c>
      <c r="J16" s="27" t="s">
        <v>64</v>
      </c>
      <c r="O16">
        <f>(I16*21)/100</f>
        <v>0</v>
      </c>
      <c r="P16" t="s">
        <v>33</v>
      </c>
    </row>
    <row r="17" spans="1:16" x14ac:dyDescent="0.2">
      <c r="A17" s="30" t="s">
        <v>65</v>
      </c>
      <c r="E17" s="31" t="s">
        <v>66</v>
      </c>
    </row>
    <row r="18" spans="1:16" x14ac:dyDescent="0.2">
      <c r="A18" s="32" t="s">
        <v>67</v>
      </c>
      <c r="E18" s="33" t="s">
        <v>66</v>
      </c>
    </row>
    <row r="19" spans="1:16" x14ac:dyDescent="0.2">
      <c r="A19" t="s">
        <v>68</v>
      </c>
      <c r="E19" s="31" t="s">
        <v>73</v>
      </c>
    </row>
    <row r="20" spans="1:16" x14ac:dyDescent="0.2">
      <c r="A20" s="20" t="s">
        <v>60</v>
      </c>
      <c r="B20" s="25" t="s">
        <v>32</v>
      </c>
      <c r="C20" s="25" t="s">
        <v>74</v>
      </c>
      <c r="D20" s="20" t="s">
        <v>39</v>
      </c>
      <c r="E20" s="26" t="s">
        <v>75</v>
      </c>
      <c r="F20" s="27" t="s">
        <v>76</v>
      </c>
      <c r="G20" s="28">
        <v>10</v>
      </c>
      <c r="H20" s="29">
        <v>0</v>
      </c>
      <c r="I20" s="29">
        <f>ROUND(ROUND(H20,2)*ROUND(G20,3),2)</f>
        <v>0</v>
      </c>
      <c r="J20" s="27" t="s">
        <v>64</v>
      </c>
      <c r="O20">
        <f>(I20*21)/100</f>
        <v>0</v>
      </c>
      <c r="P20" t="s">
        <v>33</v>
      </c>
    </row>
    <row r="21" spans="1:16" x14ac:dyDescent="0.2">
      <c r="A21" s="30" t="s">
        <v>65</v>
      </c>
      <c r="E21" s="31" t="s">
        <v>66</v>
      </c>
    </row>
    <row r="22" spans="1:16" x14ac:dyDescent="0.2">
      <c r="A22" s="32" t="s">
        <v>67</v>
      </c>
      <c r="E22" s="33" t="s">
        <v>66</v>
      </c>
    </row>
    <row r="23" spans="1:16" ht="76.5" x14ac:dyDescent="0.2">
      <c r="A23" t="s">
        <v>68</v>
      </c>
      <c r="E23" s="31" t="s">
        <v>77</v>
      </c>
    </row>
    <row r="24" spans="1:16" x14ac:dyDescent="0.2">
      <c r="A24" s="20" t="s">
        <v>60</v>
      </c>
      <c r="B24" s="25" t="s">
        <v>43</v>
      </c>
      <c r="C24" s="25" t="s">
        <v>78</v>
      </c>
      <c r="D24" s="20" t="s">
        <v>39</v>
      </c>
      <c r="E24" s="26" t="s">
        <v>79</v>
      </c>
      <c r="F24" s="27" t="s">
        <v>80</v>
      </c>
      <c r="G24" s="28">
        <v>0.6</v>
      </c>
      <c r="H24" s="29">
        <v>0</v>
      </c>
      <c r="I24" s="29">
        <f>ROUND(ROUND(H24,2)*ROUND(G24,3),2)</f>
        <v>0</v>
      </c>
      <c r="J24" s="27" t="s">
        <v>64</v>
      </c>
      <c r="O24">
        <f>(I24*21)/100</f>
        <v>0</v>
      </c>
      <c r="P24" t="s">
        <v>33</v>
      </c>
    </row>
    <row r="25" spans="1:16" x14ac:dyDescent="0.2">
      <c r="A25" s="30" t="s">
        <v>65</v>
      </c>
      <c r="E25" s="31" t="s">
        <v>66</v>
      </c>
    </row>
    <row r="26" spans="1:16" x14ac:dyDescent="0.2">
      <c r="A26" s="32" t="s">
        <v>67</v>
      </c>
      <c r="E26" s="33" t="s">
        <v>66</v>
      </c>
    </row>
    <row r="27" spans="1:16" ht="38.25" x14ac:dyDescent="0.2">
      <c r="A27" t="s">
        <v>68</v>
      </c>
      <c r="E27" s="31" t="s">
        <v>81</v>
      </c>
    </row>
    <row r="28" spans="1:16" x14ac:dyDescent="0.2">
      <c r="A28" s="20" t="s">
        <v>60</v>
      </c>
      <c r="B28" s="25" t="s">
        <v>45</v>
      </c>
      <c r="C28" s="25" t="s">
        <v>82</v>
      </c>
      <c r="D28" s="20" t="s">
        <v>39</v>
      </c>
      <c r="E28" s="26" t="s">
        <v>83</v>
      </c>
      <c r="F28" s="27" t="s">
        <v>76</v>
      </c>
      <c r="G28" s="28">
        <v>1</v>
      </c>
      <c r="H28" s="29">
        <v>0</v>
      </c>
      <c r="I28" s="29">
        <f>ROUND(ROUND(H28,2)*ROUND(G28,3),2)</f>
        <v>0</v>
      </c>
      <c r="J28" s="27" t="s">
        <v>64</v>
      </c>
      <c r="O28">
        <f>(I28*21)/100</f>
        <v>0</v>
      </c>
      <c r="P28" t="s">
        <v>33</v>
      </c>
    </row>
    <row r="29" spans="1:16" x14ac:dyDescent="0.2">
      <c r="A29" s="30" t="s">
        <v>65</v>
      </c>
      <c r="E29" s="31" t="s">
        <v>66</v>
      </c>
    </row>
    <row r="30" spans="1:16" x14ac:dyDescent="0.2">
      <c r="A30" s="32" t="s">
        <v>67</v>
      </c>
      <c r="E30" s="33" t="s">
        <v>66</v>
      </c>
    </row>
    <row r="31" spans="1:16" ht="76.5" x14ac:dyDescent="0.2">
      <c r="A31" t="s">
        <v>68</v>
      </c>
      <c r="E31" s="31" t="s">
        <v>84</v>
      </c>
    </row>
    <row r="32" spans="1:16" x14ac:dyDescent="0.2">
      <c r="A32" s="20" t="s">
        <v>60</v>
      </c>
      <c r="B32" s="25" t="s">
        <v>47</v>
      </c>
      <c r="C32" s="25" t="s">
        <v>85</v>
      </c>
      <c r="D32" s="20" t="s">
        <v>39</v>
      </c>
      <c r="E32" s="26" t="s">
        <v>86</v>
      </c>
      <c r="F32" s="27" t="s">
        <v>87</v>
      </c>
      <c r="G32" s="28">
        <v>50</v>
      </c>
      <c r="H32" s="29">
        <v>0</v>
      </c>
      <c r="I32" s="29">
        <f>ROUND(ROUND(H32,2)*ROUND(G32,3),2)</f>
        <v>0</v>
      </c>
      <c r="J32" s="27" t="s">
        <v>64</v>
      </c>
      <c r="O32">
        <f>(I32*21)/100</f>
        <v>0</v>
      </c>
      <c r="P32" t="s">
        <v>33</v>
      </c>
    </row>
    <row r="33" spans="1:16" x14ac:dyDescent="0.2">
      <c r="A33" s="30" t="s">
        <v>65</v>
      </c>
      <c r="E33" s="31" t="s">
        <v>66</v>
      </c>
    </row>
    <row r="34" spans="1:16" x14ac:dyDescent="0.2">
      <c r="A34" s="32" t="s">
        <v>67</v>
      </c>
      <c r="E34" s="33" t="s">
        <v>66</v>
      </c>
    </row>
    <row r="35" spans="1:16" ht="127.5" x14ac:dyDescent="0.2">
      <c r="A35" t="s">
        <v>68</v>
      </c>
      <c r="E35" s="31" t="s">
        <v>88</v>
      </c>
    </row>
    <row r="36" spans="1:16" x14ac:dyDescent="0.2">
      <c r="A36" s="20" t="s">
        <v>60</v>
      </c>
      <c r="B36" s="25" t="s">
        <v>89</v>
      </c>
      <c r="C36" s="25" t="s">
        <v>90</v>
      </c>
      <c r="D36" s="20" t="s">
        <v>39</v>
      </c>
      <c r="E36" s="26" t="s">
        <v>91</v>
      </c>
      <c r="F36" s="27" t="s">
        <v>76</v>
      </c>
      <c r="G36" s="28">
        <v>10</v>
      </c>
      <c r="H36" s="29">
        <v>0</v>
      </c>
      <c r="I36" s="29">
        <f>ROUND(ROUND(H36,2)*ROUND(G36,3),2)</f>
        <v>0</v>
      </c>
      <c r="J36" s="27" t="s">
        <v>64</v>
      </c>
      <c r="O36">
        <f>(I36*21)/100</f>
        <v>0</v>
      </c>
      <c r="P36" t="s">
        <v>33</v>
      </c>
    </row>
    <row r="37" spans="1:16" x14ac:dyDescent="0.2">
      <c r="A37" s="30" t="s">
        <v>65</v>
      </c>
      <c r="E37" s="31" t="s">
        <v>66</v>
      </c>
    </row>
    <row r="38" spans="1:16" x14ac:dyDescent="0.2">
      <c r="A38" s="32" t="s">
        <v>67</v>
      </c>
      <c r="E38" s="33" t="s">
        <v>66</v>
      </c>
    </row>
    <row r="39" spans="1:16" ht="76.5" x14ac:dyDescent="0.2">
      <c r="A39" t="s">
        <v>68</v>
      </c>
      <c r="E39" s="31" t="s">
        <v>92</v>
      </c>
    </row>
    <row r="40" spans="1:16" x14ac:dyDescent="0.2">
      <c r="A40" s="20" t="s">
        <v>60</v>
      </c>
      <c r="B40" s="25" t="s">
        <v>93</v>
      </c>
      <c r="C40" s="25" t="s">
        <v>94</v>
      </c>
      <c r="D40" s="20" t="s">
        <v>39</v>
      </c>
      <c r="E40" s="26" t="s">
        <v>95</v>
      </c>
      <c r="F40" s="27" t="s">
        <v>87</v>
      </c>
      <c r="G40" s="28">
        <v>5</v>
      </c>
      <c r="H40" s="29">
        <v>0</v>
      </c>
      <c r="I40" s="29">
        <f>ROUND(ROUND(H40,2)*ROUND(G40,3),2)</f>
        <v>0</v>
      </c>
      <c r="J40" s="27" t="s">
        <v>64</v>
      </c>
      <c r="O40">
        <f>(I40*21)/100</f>
        <v>0</v>
      </c>
      <c r="P40" t="s">
        <v>33</v>
      </c>
    </row>
    <row r="41" spans="1:16" x14ac:dyDescent="0.2">
      <c r="A41" s="30" t="s">
        <v>65</v>
      </c>
      <c r="E41" s="31" t="s">
        <v>66</v>
      </c>
    </row>
    <row r="42" spans="1:16" x14ac:dyDescent="0.2">
      <c r="A42" s="32" t="s">
        <v>67</v>
      </c>
      <c r="E42" s="33" t="s">
        <v>66</v>
      </c>
    </row>
    <row r="43" spans="1:16" ht="102" x14ac:dyDescent="0.2">
      <c r="A43" t="s">
        <v>68</v>
      </c>
      <c r="E43" s="31" t="s">
        <v>96</v>
      </c>
    </row>
    <row r="44" spans="1:16" x14ac:dyDescent="0.2">
      <c r="A44" s="20" t="s">
        <v>60</v>
      </c>
      <c r="B44" s="25" t="s">
        <v>50</v>
      </c>
      <c r="C44" s="25" t="s">
        <v>97</v>
      </c>
      <c r="D44" s="20" t="s">
        <v>39</v>
      </c>
      <c r="E44" s="26" t="s">
        <v>98</v>
      </c>
      <c r="F44" s="27" t="s">
        <v>87</v>
      </c>
      <c r="G44" s="28">
        <v>30</v>
      </c>
      <c r="H44" s="29">
        <v>0</v>
      </c>
      <c r="I44" s="29">
        <f>ROUND(ROUND(H44,2)*ROUND(G44,3),2)</f>
        <v>0</v>
      </c>
      <c r="J44" s="27" t="s">
        <v>64</v>
      </c>
      <c r="O44">
        <f>(I44*21)/100</f>
        <v>0</v>
      </c>
      <c r="P44" t="s">
        <v>33</v>
      </c>
    </row>
    <row r="45" spans="1:16" x14ac:dyDescent="0.2">
      <c r="A45" s="30" t="s">
        <v>65</v>
      </c>
      <c r="E45" s="31" t="s">
        <v>66</v>
      </c>
    </row>
    <row r="46" spans="1:16" x14ac:dyDescent="0.2">
      <c r="A46" s="32" t="s">
        <v>67</v>
      </c>
      <c r="E46" s="33" t="s">
        <v>99</v>
      </c>
    </row>
    <row r="47" spans="1:16" ht="89.25" x14ac:dyDescent="0.2">
      <c r="A47" t="s">
        <v>68</v>
      </c>
      <c r="E47" s="31" t="s">
        <v>100</v>
      </c>
    </row>
    <row r="48" spans="1:16" ht="25.5" x14ac:dyDescent="0.2">
      <c r="A48" s="20" t="s">
        <v>60</v>
      </c>
      <c r="B48" s="25" t="s">
        <v>52</v>
      </c>
      <c r="C48" s="25" t="s">
        <v>101</v>
      </c>
      <c r="D48" s="20" t="s">
        <v>39</v>
      </c>
      <c r="E48" s="26" t="s">
        <v>102</v>
      </c>
      <c r="F48" s="27" t="s">
        <v>87</v>
      </c>
      <c r="G48" s="28">
        <v>215</v>
      </c>
      <c r="H48" s="29">
        <v>0</v>
      </c>
      <c r="I48" s="29">
        <f>ROUND(ROUND(H48,2)*ROUND(G48,3),2)</f>
        <v>0</v>
      </c>
      <c r="J48" s="27" t="s">
        <v>64</v>
      </c>
      <c r="O48">
        <f>(I48*21)/100</f>
        <v>0</v>
      </c>
      <c r="P48" t="s">
        <v>33</v>
      </c>
    </row>
    <row r="49" spans="1:16" x14ac:dyDescent="0.2">
      <c r="A49" s="30" t="s">
        <v>65</v>
      </c>
      <c r="E49" s="31" t="s">
        <v>66</v>
      </c>
    </row>
    <row r="50" spans="1:16" x14ac:dyDescent="0.2">
      <c r="A50" s="32" t="s">
        <v>67</v>
      </c>
      <c r="E50" s="33" t="s">
        <v>99</v>
      </c>
    </row>
    <row r="51" spans="1:16" ht="89.25" x14ac:dyDescent="0.2">
      <c r="A51" t="s">
        <v>68</v>
      </c>
      <c r="E51" s="31" t="s">
        <v>100</v>
      </c>
    </row>
    <row r="52" spans="1:16" ht="25.5" x14ac:dyDescent="0.2">
      <c r="A52" s="20" t="s">
        <v>60</v>
      </c>
      <c r="B52" s="25" t="s">
        <v>54</v>
      </c>
      <c r="C52" s="25" t="s">
        <v>103</v>
      </c>
      <c r="D52" s="20" t="s">
        <v>39</v>
      </c>
      <c r="E52" s="26" t="s">
        <v>104</v>
      </c>
      <c r="F52" s="27" t="s">
        <v>76</v>
      </c>
      <c r="G52" s="28">
        <v>4</v>
      </c>
      <c r="H52" s="29">
        <v>0</v>
      </c>
      <c r="I52" s="29">
        <f>ROUND(ROUND(H52,2)*ROUND(G52,3),2)</f>
        <v>0</v>
      </c>
      <c r="J52" s="27" t="s">
        <v>64</v>
      </c>
      <c r="O52">
        <f>(I52*21)/100</f>
        <v>0</v>
      </c>
      <c r="P52" t="s">
        <v>33</v>
      </c>
    </row>
    <row r="53" spans="1:16" x14ac:dyDescent="0.2">
      <c r="A53" s="30" t="s">
        <v>65</v>
      </c>
      <c r="E53" s="31" t="s">
        <v>66</v>
      </c>
    </row>
    <row r="54" spans="1:16" x14ac:dyDescent="0.2">
      <c r="A54" s="32" t="s">
        <v>67</v>
      </c>
      <c r="E54" s="33" t="s">
        <v>99</v>
      </c>
    </row>
    <row r="55" spans="1:16" ht="102" x14ac:dyDescent="0.2">
      <c r="A55" t="s">
        <v>68</v>
      </c>
      <c r="E55" s="31" t="s">
        <v>105</v>
      </c>
    </row>
    <row r="56" spans="1:16" ht="25.5" x14ac:dyDescent="0.2">
      <c r="A56" s="20" t="s">
        <v>60</v>
      </c>
      <c r="B56" s="25" t="s">
        <v>106</v>
      </c>
      <c r="C56" s="25" t="s">
        <v>107</v>
      </c>
      <c r="D56" s="20" t="s">
        <v>39</v>
      </c>
      <c r="E56" s="26" t="s">
        <v>108</v>
      </c>
      <c r="F56" s="27" t="s">
        <v>76</v>
      </c>
      <c r="G56" s="28">
        <v>10</v>
      </c>
      <c r="H56" s="29">
        <v>0</v>
      </c>
      <c r="I56" s="29">
        <f>ROUND(ROUND(H56,2)*ROUND(G56,3),2)</f>
        <v>0</v>
      </c>
      <c r="J56" s="27" t="s">
        <v>64</v>
      </c>
      <c r="O56">
        <f>(I56*21)/100</f>
        <v>0</v>
      </c>
      <c r="P56" t="s">
        <v>33</v>
      </c>
    </row>
    <row r="57" spans="1:16" x14ac:dyDescent="0.2">
      <c r="A57" s="30" t="s">
        <v>65</v>
      </c>
      <c r="E57" s="31" t="s">
        <v>66</v>
      </c>
    </row>
    <row r="58" spans="1:16" x14ac:dyDescent="0.2">
      <c r="A58" s="32" t="s">
        <v>67</v>
      </c>
      <c r="E58" s="33" t="s">
        <v>99</v>
      </c>
    </row>
    <row r="59" spans="1:16" ht="102" x14ac:dyDescent="0.2">
      <c r="A59" t="s">
        <v>68</v>
      </c>
      <c r="E59" s="31" t="s">
        <v>105</v>
      </c>
    </row>
    <row r="60" spans="1:16" x14ac:dyDescent="0.2">
      <c r="A60" s="20" t="s">
        <v>60</v>
      </c>
      <c r="B60" s="25" t="s">
        <v>109</v>
      </c>
      <c r="C60" s="25" t="s">
        <v>110</v>
      </c>
      <c r="D60" s="20" t="s">
        <v>39</v>
      </c>
      <c r="E60" s="26" t="s">
        <v>111</v>
      </c>
      <c r="F60" s="27" t="s">
        <v>76</v>
      </c>
      <c r="G60" s="28">
        <v>1</v>
      </c>
      <c r="H60" s="29">
        <v>0</v>
      </c>
      <c r="I60" s="29">
        <f>ROUND(ROUND(H60,2)*ROUND(G60,3),2)</f>
        <v>0</v>
      </c>
      <c r="J60" s="27" t="s">
        <v>64</v>
      </c>
      <c r="O60">
        <f>(I60*21)/100</f>
        <v>0</v>
      </c>
      <c r="P60" t="s">
        <v>33</v>
      </c>
    </row>
    <row r="61" spans="1:16" x14ac:dyDescent="0.2">
      <c r="A61" s="30" t="s">
        <v>65</v>
      </c>
      <c r="E61" s="31" t="s">
        <v>66</v>
      </c>
    </row>
    <row r="62" spans="1:16" x14ac:dyDescent="0.2">
      <c r="A62" s="32" t="s">
        <v>67</v>
      </c>
      <c r="E62" s="33" t="s">
        <v>66</v>
      </c>
    </row>
    <row r="63" spans="1:16" ht="127.5" x14ac:dyDescent="0.2">
      <c r="A63" t="s">
        <v>68</v>
      </c>
      <c r="E63" s="31" t="s">
        <v>112</v>
      </c>
    </row>
    <row r="64" spans="1:16" x14ac:dyDescent="0.2">
      <c r="A64" s="20" t="s">
        <v>60</v>
      </c>
      <c r="B64" s="25" t="s">
        <v>113</v>
      </c>
      <c r="C64" s="25" t="s">
        <v>114</v>
      </c>
      <c r="D64" s="20" t="s">
        <v>39</v>
      </c>
      <c r="E64" s="26" t="s">
        <v>115</v>
      </c>
      <c r="F64" s="27" t="s">
        <v>76</v>
      </c>
      <c r="G64" s="28">
        <v>1</v>
      </c>
      <c r="H64" s="29">
        <v>0</v>
      </c>
      <c r="I64" s="29">
        <f>ROUND(ROUND(H64,2)*ROUND(G64,3),2)</f>
        <v>0</v>
      </c>
      <c r="J64" s="27" t="s">
        <v>64</v>
      </c>
      <c r="O64">
        <f>(I64*21)/100</f>
        <v>0</v>
      </c>
      <c r="P64" t="s">
        <v>33</v>
      </c>
    </row>
    <row r="65" spans="1:16" x14ac:dyDescent="0.2">
      <c r="A65" s="30" t="s">
        <v>65</v>
      </c>
      <c r="E65" s="31" t="s">
        <v>66</v>
      </c>
    </row>
    <row r="66" spans="1:16" x14ac:dyDescent="0.2">
      <c r="A66" s="32" t="s">
        <v>67</v>
      </c>
      <c r="E66" s="33" t="s">
        <v>66</v>
      </c>
    </row>
    <row r="67" spans="1:16" ht="102" x14ac:dyDescent="0.2">
      <c r="A67" t="s">
        <v>68</v>
      </c>
      <c r="E67" s="31" t="s">
        <v>116</v>
      </c>
    </row>
    <row r="68" spans="1:16" x14ac:dyDescent="0.2">
      <c r="A68" s="20" t="s">
        <v>60</v>
      </c>
      <c r="B68" s="25" t="s">
        <v>117</v>
      </c>
      <c r="C68" s="25" t="s">
        <v>118</v>
      </c>
      <c r="D68" s="20" t="s">
        <v>39</v>
      </c>
      <c r="E68" s="26" t="s">
        <v>119</v>
      </c>
      <c r="F68" s="27" t="s">
        <v>76</v>
      </c>
      <c r="G68" s="28">
        <v>1</v>
      </c>
      <c r="H68" s="29">
        <v>0</v>
      </c>
      <c r="I68" s="29">
        <f>ROUND(ROUND(H68,2)*ROUND(G68,3),2)</f>
        <v>0</v>
      </c>
      <c r="J68" s="27" t="s">
        <v>64</v>
      </c>
      <c r="O68">
        <f>(I68*21)/100</f>
        <v>0</v>
      </c>
      <c r="P68" t="s">
        <v>33</v>
      </c>
    </row>
    <row r="69" spans="1:16" x14ac:dyDescent="0.2">
      <c r="A69" s="30" t="s">
        <v>65</v>
      </c>
      <c r="E69" s="31" t="s">
        <v>66</v>
      </c>
    </row>
    <row r="70" spans="1:16" x14ac:dyDescent="0.2">
      <c r="A70" s="32" t="s">
        <v>67</v>
      </c>
      <c r="E70" s="33" t="s">
        <v>66</v>
      </c>
    </row>
    <row r="71" spans="1:16" ht="102" x14ac:dyDescent="0.2">
      <c r="A71" t="s">
        <v>68</v>
      </c>
      <c r="E71" s="31" t="s">
        <v>116</v>
      </c>
    </row>
    <row r="72" spans="1:16" x14ac:dyDescent="0.2">
      <c r="A72" s="20" t="s">
        <v>60</v>
      </c>
      <c r="B72" s="25" t="s">
        <v>120</v>
      </c>
      <c r="C72" s="25" t="s">
        <v>121</v>
      </c>
      <c r="D72" s="20" t="s">
        <v>39</v>
      </c>
      <c r="E72" s="26" t="s">
        <v>122</v>
      </c>
      <c r="F72" s="27" t="s">
        <v>76</v>
      </c>
      <c r="G72" s="28">
        <v>1</v>
      </c>
      <c r="H72" s="29">
        <v>0</v>
      </c>
      <c r="I72" s="29">
        <f>ROUND(ROUND(H72,2)*ROUND(G72,3),2)</f>
        <v>0</v>
      </c>
      <c r="J72" s="27" t="s">
        <v>64</v>
      </c>
      <c r="O72">
        <f>(I72*21)/100</f>
        <v>0</v>
      </c>
      <c r="P72" t="s">
        <v>33</v>
      </c>
    </row>
    <row r="73" spans="1:16" x14ac:dyDescent="0.2">
      <c r="A73" s="30" t="s">
        <v>65</v>
      </c>
      <c r="E73" s="31" t="s">
        <v>66</v>
      </c>
    </row>
    <row r="74" spans="1:16" x14ac:dyDescent="0.2">
      <c r="A74" s="32" t="s">
        <v>67</v>
      </c>
      <c r="E74" s="33" t="s">
        <v>66</v>
      </c>
    </row>
    <row r="75" spans="1:16" ht="102" x14ac:dyDescent="0.2">
      <c r="A75" t="s">
        <v>68</v>
      </c>
      <c r="E75" s="31" t="s">
        <v>116</v>
      </c>
    </row>
    <row r="76" spans="1:16" x14ac:dyDescent="0.2">
      <c r="A76" s="20" t="s">
        <v>60</v>
      </c>
      <c r="B76" s="25" t="s">
        <v>123</v>
      </c>
      <c r="C76" s="25" t="s">
        <v>124</v>
      </c>
      <c r="D76" s="20" t="s">
        <v>39</v>
      </c>
      <c r="E76" s="26" t="s">
        <v>125</v>
      </c>
      <c r="F76" s="27" t="s">
        <v>76</v>
      </c>
      <c r="G76" s="28">
        <v>1</v>
      </c>
      <c r="H76" s="29">
        <v>0</v>
      </c>
      <c r="I76" s="29">
        <f>ROUND(ROUND(H76,2)*ROUND(G76,3),2)</f>
        <v>0</v>
      </c>
      <c r="J76" s="27" t="s">
        <v>64</v>
      </c>
      <c r="O76">
        <f>(I76*21)/100</f>
        <v>0</v>
      </c>
      <c r="P76" t="s">
        <v>33</v>
      </c>
    </row>
    <row r="77" spans="1:16" x14ac:dyDescent="0.2">
      <c r="A77" s="30" t="s">
        <v>65</v>
      </c>
      <c r="E77" s="31" t="s">
        <v>66</v>
      </c>
    </row>
    <row r="78" spans="1:16" x14ac:dyDescent="0.2">
      <c r="A78" s="32" t="s">
        <v>67</v>
      </c>
      <c r="E78" s="33" t="s">
        <v>66</v>
      </c>
    </row>
    <row r="79" spans="1:16" ht="102" x14ac:dyDescent="0.2">
      <c r="A79" t="s">
        <v>68</v>
      </c>
      <c r="E79" s="31" t="s">
        <v>116</v>
      </c>
    </row>
    <row r="80" spans="1:16" x14ac:dyDescent="0.2">
      <c r="A80" s="20" t="s">
        <v>60</v>
      </c>
      <c r="B80" s="25" t="s">
        <v>126</v>
      </c>
      <c r="C80" s="25" t="s">
        <v>127</v>
      </c>
      <c r="D80" s="20" t="s">
        <v>39</v>
      </c>
      <c r="E80" s="26" t="s">
        <v>128</v>
      </c>
      <c r="F80" s="27" t="s">
        <v>76</v>
      </c>
      <c r="G80" s="28">
        <v>1</v>
      </c>
      <c r="H80" s="29">
        <v>0</v>
      </c>
      <c r="I80" s="29">
        <f>ROUND(ROUND(H80,2)*ROUND(G80,3),2)</f>
        <v>0</v>
      </c>
      <c r="J80" s="27" t="s">
        <v>64</v>
      </c>
      <c r="O80">
        <f>(I80*21)/100</f>
        <v>0</v>
      </c>
      <c r="P80" t="s">
        <v>33</v>
      </c>
    </row>
    <row r="81" spans="1:16" x14ac:dyDescent="0.2">
      <c r="A81" s="30" t="s">
        <v>65</v>
      </c>
      <c r="E81" s="31" t="s">
        <v>66</v>
      </c>
    </row>
    <row r="82" spans="1:16" x14ac:dyDescent="0.2">
      <c r="A82" s="32" t="s">
        <v>67</v>
      </c>
      <c r="E82" s="33" t="s">
        <v>66</v>
      </c>
    </row>
    <row r="83" spans="1:16" ht="102" x14ac:dyDescent="0.2">
      <c r="A83" t="s">
        <v>68</v>
      </c>
      <c r="E83" s="31" t="s">
        <v>116</v>
      </c>
    </row>
    <row r="84" spans="1:16" x14ac:dyDescent="0.2">
      <c r="A84" s="20" t="s">
        <v>60</v>
      </c>
      <c r="B84" s="25" t="s">
        <v>129</v>
      </c>
      <c r="C84" s="25" t="s">
        <v>130</v>
      </c>
      <c r="D84" s="20" t="s">
        <v>39</v>
      </c>
      <c r="E84" s="26" t="s">
        <v>131</v>
      </c>
      <c r="F84" s="27" t="s">
        <v>76</v>
      </c>
      <c r="G84" s="28">
        <v>3</v>
      </c>
      <c r="H84" s="29">
        <v>0</v>
      </c>
      <c r="I84" s="29">
        <f>ROUND(ROUND(H84,2)*ROUND(G84,3),2)</f>
        <v>0</v>
      </c>
      <c r="J84" s="27" t="s">
        <v>64</v>
      </c>
      <c r="O84">
        <f>(I84*21)/100</f>
        <v>0</v>
      </c>
      <c r="P84" t="s">
        <v>33</v>
      </c>
    </row>
    <row r="85" spans="1:16" x14ac:dyDescent="0.2">
      <c r="A85" s="30" t="s">
        <v>65</v>
      </c>
      <c r="E85" s="31" t="s">
        <v>66</v>
      </c>
    </row>
    <row r="86" spans="1:16" x14ac:dyDescent="0.2">
      <c r="A86" s="32" t="s">
        <v>67</v>
      </c>
      <c r="E86" s="33" t="s">
        <v>66</v>
      </c>
    </row>
    <row r="87" spans="1:16" ht="102" x14ac:dyDescent="0.2">
      <c r="A87" t="s">
        <v>68</v>
      </c>
      <c r="E87" s="31" t="s">
        <v>132</v>
      </c>
    </row>
    <row r="88" spans="1:16" ht="25.5" x14ac:dyDescent="0.2">
      <c r="A88" s="20" t="s">
        <v>60</v>
      </c>
      <c r="B88" s="25" t="s">
        <v>133</v>
      </c>
      <c r="C88" s="25" t="s">
        <v>134</v>
      </c>
      <c r="D88" s="20" t="s">
        <v>39</v>
      </c>
      <c r="E88" s="26" t="s">
        <v>135</v>
      </c>
      <c r="F88" s="27" t="s">
        <v>76</v>
      </c>
      <c r="G88" s="28">
        <v>2</v>
      </c>
      <c r="H88" s="29">
        <v>0</v>
      </c>
      <c r="I88" s="29">
        <f>ROUND(ROUND(H88,2)*ROUND(G88,3),2)</f>
        <v>0</v>
      </c>
      <c r="J88" s="27" t="s">
        <v>64</v>
      </c>
      <c r="O88">
        <f>(I88*21)/100</f>
        <v>0</v>
      </c>
      <c r="P88" t="s">
        <v>33</v>
      </c>
    </row>
    <row r="89" spans="1:16" x14ac:dyDescent="0.2">
      <c r="A89" s="30" t="s">
        <v>65</v>
      </c>
      <c r="E89" s="31" t="s">
        <v>66</v>
      </c>
    </row>
    <row r="90" spans="1:16" x14ac:dyDescent="0.2">
      <c r="A90" s="32" t="s">
        <v>67</v>
      </c>
      <c r="E90" s="33" t="s">
        <v>66</v>
      </c>
    </row>
    <row r="91" spans="1:16" ht="89.25" x14ac:dyDescent="0.2">
      <c r="A91" t="s">
        <v>68</v>
      </c>
      <c r="E91" s="31" t="s">
        <v>136</v>
      </c>
    </row>
    <row r="92" spans="1:16" x14ac:dyDescent="0.2">
      <c r="A92" s="20" t="s">
        <v>60</v>
      </c>
      <c r="B92" s="25" t="s">
        <v>137</v>
      </c>
      <c r="C92" s="25" t="s">
        <v>138</v>
      </c>
      <c r="D92" s="20" t="s">
        <v>39</v>
      </c>
      <c r="E92" s="26" t="s">
        <v>139</v>
      </c>
      <c r="F92" s="27" t="s">
        <v>76</v>
      </c>
      <c r="G92" s="28">
        <v>6</v>
      </c>
      <c r="H92" s="29">
        <v>0</v>
      </c>
      <c r="I92" s="29">
        <f>ROUND(ROUND(H92,2)*ROUND(G92,3),2)</f>
        <v>0</v>
      </c>
      <c r="J92" s="27" t="s">
        <v>64</v>
      </c>
      <c r="O92">
        <f>(I92*21)/100</f>
        <v>0</v>
      </c>
      <c r="P92" t="s">
        <v>33</v>
      </c>
    </row>
    <row r="93" spans="1:16" x14ac:dyDescent="0.2">
      <c r="A93" s="30" t="s">
        <v>65</v>
      </c>
      <c r="E93" s="31" t="s">
        <v>66</v>
      </c>
    </row>
    <row r="94" spans="1:16" x14ac:dyDescent="0.2">
      <c r="A94" s="32" t="s">
        <v>67</v>
      </c>
      <c r="E94" s="33" t="s">
        <v>66</v>
      </c>
    </row>
    <row r="95" spans="1:16" ht="76.5" x14ac:dyDescent="0.2">
      <c r="A95" t="s">
        <v>68</v>
      </c>
      <c r="E95" s="31" t="s">
        <v>140</v>
      </c>
    </row>
    <row r="96" spans="1:16" x14ac:dyDescent="0.2">
      <c r="A96" s="20" t="s">
        <v>60</v>
      </c>
      <c r="B96" s="25" t="s">
        <v>141</v>
      </c>
      <c r="C96" s="25" t="s">
        <v>142</v>
      </c>
      <c r="D96" s="20" t="s">
        <v>39</v>
      </c>
      <c r="E96" s="26" t="s">
        <v>143</v>
      </c>
      <c r="F96" s="27" t="s">
        <v>144</v>
      </c>
      <c r="G96" s="28">
        <v>16</v>
      </c>
      <c r="H96" s="29">
        <v>0</v>
      </c>
      <c r="I96" s="29">
        <f>ROUND(ROUND(H96,2)*ROUND(G96,3),2)</f>
        <v>0</v>
      </c>
      <c r="J96" s="27" t="s">
        <v>64</v>
      </c>
      <c r="O96">
        <f>(I96*21)/100</f>
        <v>0</v>
      </c>
      <c r="P96" t="s">
        <v>33</v>
      </c>
    </row>
    <row r="97" spans="1:16" x14ac:dyDescent="0.2">
      <c r="A97" s="30" t="s">
        <v>65</v>
      </c>
      <c r="E97" s="31" t="s">
        <v>66</v>
      </c>
    </row>
    <row r="98" spans="1:16" x14ac:dyDescent="0.2">
      <c r="A98" s="32" t="s">
        <v>67</v>
      </c>
      <c r="E98" s="33" t="s">
        <v>66</v>
      </c>
    </row>
    <row r="99" spans="1:16" ht="89.25" x14ac:dyDescent="0.2">
      <c r="A99" t="s">
        <v>68</v>
      </c>
      <c r="E99" s="31" t="s">
        <v>145</v>
      </c>
    </row>
    <row r="100" spans="1:16" x14ac:dyDescent="0.2">
      <c r="A100" s="20" t="s">
        <v>60</v>
      </c>
      <c r="B100" s="25" t="s">
        <v>146</v>
      </c>
      <c r="C100" s="25" t="s">
        <v>147</v>
      </c>
      <c r="D100" s="20" t="s">
        <v>39</v>
      </c>
      <c r="E100" s="26" t="s">
        <v>148</v>
      </c>
      <c r="F100" s="27" t="s">
        <v>144</v>
      </c>
      <c r="G100" s="28">
        <v>16</v>
      </c>
      <c r="H100" s="29">
        <v>0</v>
      </c>
      <c r="I100" s="29">
        <f>ROUND(ROUND(H100,2)*ROUND(G100,3),2)</f>
        <v>0</v>
      </c>
      <c r="J100" s="27" t="s">
        <v>64</v>
      </c>
      <c r="O100">
        <f>(I100*21)/100</f>
        <v>0</v>
      </c>
      <c r="P100" t="s">
        <v>33</v>
      </c>
    </row>
    <row r="101" spans="1:16" x14ac:dyDescent="0.2">
      <c r="A101" s="30" t="s">
        <v>65</v>
      </c>
      <c r="E101" s="31" t="s">
        <v>66</v>
      </c>
    </row>
    <row r="102" spans="1:16" x14ac:dyDescent="0.2">
      <c r="A102" s="32" t="s">
        <v>67</v>
      </c>
      <c r="E102" s="33" t="s">
        <v>66</v>
      </c>
    </row>
    <row r="103" spans="1:16" ht="102" x14ac:dyDescent="0.2">
      <c r="A103" t="s">
        <v>68</v>
      </c>
      <c r="E103" s="31" t="s">
        <v>149</v>
      </c>
    </row>
    <row r="104" spans="1:16" x14ac:dyDescent="0.2">
      <c r="A104" s="20" t="s">
        <v>60</v>
      </c>
      <c r="B104" s="25" t="s">
        <v>150</v>
      </c>
      <c r="C104" s="25" t="s">
        <v>151</v>
      </c>
      <c r="D104" s="20" t="s">
        <v>39</v>
      </c>
      <c r="E104" s="26" t="s">
        <v>152</v>
      </c>
      <c r="F104" s="27" t="s">
        <v>144</v>
      </c>
      <c r="G104" s="28">
        <v>16</v>
      </c>
      <c r="H104" s="29">
        <v>0</v>
      </c>
      <c r="I104" s="29">
        <f>ROUND(ROUND(H104,2)*ROUND(G104,3),2)</f>
        <v>0</v>
      </c>
      <c r="J104" s="27" t="s">
        <v>64</v>
      </c>
      <c r="O104">
        <f>(I104*21)/100</f>
        <v>0</v>
      </c>
      <c r="P104" t="s">
        <v>33</v>
      </c>
    </row>
    <row r="105" spans="1:16" x14ac:dyDescent="0.2">
      <c r="A105" s="30" t="s">
        <v>65</v>
      </c>
      <c r="E105" s="31" t="s">
        <v>66</v>
      </c>
    </row>
    <row r="106" spans="1:16" x14ac:dyDescent="0.2">
      <c r="A106" s="32" t="s">
        <v>67</v>
      </c>
      <c r="E106" s="33" t="s">
        <v>66</v>
      </c>
    </row>
    <row r="107" spans="1:16" ht="89.25" x14ac:dyDescent="0.2">
      <c r="A107" t="s">
        <v>68</v>
      </c>
      <c r="E107" s="31" t="s">
        <v>153</v>
      </c>
    </row>
    <row r="108" spans="1:16" x14ac:dyDescent="0.2">
      <c r="A108" s="20" t="s">
        <v>60</v>
      </c>
      <c r="B108" s="25" t="s">
        <v>154</v>
      </c>
      <c r="C108" s="25" t="s">
        <v>155</v>
      </c>
      <c r="D108" s="20" t="s">
        <v>39</v>
      </c>
      <c r="E108" s="26" t="s">
        <v>156</v>
      </c>
      <c r="F108" s="27" t="s">
        <v>76</v>
      </c>
      <c r="G108" s="28">
        <v>1</v>
      </c>
      <c r="H108" s="29">
        <v>0</v>
      </c>
      <c r="I108" s="29">
        <f>ROUND(ROUND(H108,2)*ROUND(G108,3),2)</f>
        <v>0</v>
      </c>
      <c r="J108" s="27" t="s">
        <v>64</v>
      </c>
      <c r="O108">
        <f>(I108*21)/100</f>
        <v>0</v>
      </c>
      <c r="P108" t="s">
        <v>33</v>
      </c>
    </row>
    <row r="109" spans="1:16" x14ac:dyDescent="0.2">
      <c r="A109" s="30" t="s">
        <v>65</v>
      </c>
      <c r="E109" s="31" t="s">
        <v>66</v>
      </c>
    </row>
    <row r="110" spans="1:16" x14ac:dyDescent="0.2">
      <c r="A110" s="32" t="s">
        <v>67</v>
      </c>
      <c r="E110" s="33" t="s">
        <v>66</v>
      </c>
    </row>
    <row r="111" spans="1:16" ht="76.5" x14ac:dyDescent="0.2">
      <c r="A111" t="s">
        <v>68</v>
      </c>
      <c r="E111" s="31" t="s">
        <v>157</v>
      </c>
    </row>
    <row r="112" spans="1:16" x14ac:dyDescent="0.2">
      <c r="A112" s="20" t="s">
        <v>60</v>
      </c>
      <c r="B112" s="25" t="s">
        <v>158</v>
      </c>
      <c r="C112" s="25" t="s">
        <v>159</v>
      </c>
      <c r="D112" s="20" t="s">
        <v>39</v>
      </c>
      <c r="E112" s="26" t="s">
        <v>160</v>
      </c>
      <c r="F112" s="27" t="s">
        <v>161</v>
      </c>
      <c r="G112" s="28">
        <v>2.5049999999999999</v>
      </c>
      <c r="H112" s="29">
        <v>0</v>
      </c>
      <c r="I112" s="29">
        <f>ROUND(ROUND(H112,2)*ROUND(G112,3),2)</f>
        <v>0</v>
      </c>
      <c r="J112" s="27" t="s">
        <v>64</v>
      </c>
      <c r="O112">
        <f>(I112*21)/100</f>
        <v>0</v>
      </c>
      <c r="P112" t="s">
        <v>33</v>
      </c>
    </row>
    <row r="113" spans="1:16" x14ac:dyDescent="0.2">
      <c r="A113" s="30" t="s">
        <v>65</v>
      </c>
      <c r="E113" s="31" t="s">
        <v>66</v>
      </c>
    </row>
    <row r="114" spans="1:16" x14ac:dyDescent="0.2">
      <c r="A114" s="32" t="s">
        <v>67</v>
      </c>
      <c r="E114" s="33" t="s">
        <v>99</v>
      </c>
    </row>
    <row r="115" spans="1:16" ht="76.5" x14ac:dyDescent="0.2">
      <c r="A115" t="s">
        <v>68</v>
      </c>
      <c r="E115" s="31" t="s">
        <v>162</v>
      </c>
    </row>
    <row r="116" spans="1:16" x14ac:dyDescent="0.2">
      <c r="A116" s="20" t="s">
        <v>60</v>
      </c>
      <c r="B116" s="25" t="s">
        <v>163</v>
      </c>
      <c r="C116" s="25" t="s">
        <v>164</v>
      </c>
      <c r="D116" s="20" t="s">
        <v>39</v>
      </c>
      <c r="E116" s="26" t="s">
        <v>165</v>
      </c>
      <c r="F116" s="27" t="s">
        <v>161</v>
      </c>
      <c r="G116" s="28">
        <v>3.2</v>
      </c>
      <c r="H116" s="29">
        <v>0</v>
      </c>
      <c r="I116" s="29">
        <f>ROUND(ROUND(H116,2)*ROUND(G116,3),2)</f>
        <v>0</v>
      </c>
      <c r="J116" s="27" t="s">
        <v>64</v>
      </c>
      <c r="O116">
        <f>(I116*21)/100</f>
        <v>0</v>
      </c>
      <c r="P116" t="s">
        <v>33</v>
      </c>
    </row>
    <row r="117" spans="1:16" x14ac:dyDescent="0.2">
      <c r="A117" s="30" t="s">
        <v>65</v>
      </c>
      <c r="E117" s="31" t="s">
        <v>66</v>
      </c>
    </row>
    <row r="118" spans="1:16" x14ac:dyDescent="0.2">
      <c r="A118" s="32" t="s">
        <v>67</v>
      </c>
      <c r="E118" s="33" t="s">
        <v>166</v>
      </c>
    </row>
    <row r="119" spans="1:16" ht="76.5" x14ac:dyDescent="0.2">
      <c r="A119" t="s">
        <v>68</v>
      </c>
      <c r="E119" s="31" t="s">
        <v>162</v>
      </c>
    </row>
    <row r="120" spans="1:16" x14ac:dyDescent="0.2">
      <c r="A120" s="20" t="s">
        <v>60</v>
      </c>
      <c r="B120" s="25" t="s">
        <v>167</v>
      </c>
      <c r="C120" s="25" t="s">
        <v>168</v>
      </c>
      <c r="D120" s="20" t="s">
        <v>39</v>
      </c>
      <c r="E120" s="26" t="s">
        <v>169</v>
      </c>
      <c r="F120" s="27" t="s">
        <v>161</v>
      </c>
      <c r="G120" s="28">
        <v>2.5049999999999999</v>
      </c>
      <c r="H120" s="29">
        <v>0</v>
      </c>
      <c r="I120" s="29">
        <f>ROUND(ROUND(H120,2)*ROUND(G120,3),2)</f>
        <v>0</v>
      </c>
      <c r="J120" s="27" t="s">
        <v>64</v>
      </c>
      <c r="O120">
        <f>(I120*21)/100</f>
        <v>0</v>
      </c>
      <c r="P120" t="s">
        <v>33</v>
      </c>
    </row>
    <row r="121" spans="1:16" x14ac:dyDescent="0.2">
      <c r="A121" s="30" t="s">
        <v>65</v>
      </c>
      <c r="E121" s="31" t="s">
        <v>66</v>
      </c>
    </row>
    <row r="122" spans="1:16" x14ac:dyDescent="0.2">
      <c r="A122" s="32" t="s">
        <v>67</v>
      </c>
      <c r="E122" s="33" t="s">
        <v>99</v>
      </c>
    </row>
    <row r="123" spans="1:16" ht="204" x14ac:dyDescent="0.2">
      <c r="A123" t="s">
        <v>68</v>
      </c>
      <c r="E123" s="31" t="s">
        <v>170</v>
      </c>
    </row>
    <row r="124" spans="1:16" x14ac:dyDescent="0.2">
      <c r="A124" s="20" t="s">
        <v>60</v>
      </c>
      <c r="B124" s="25" t="s">
        <v>171</v>
      </c>
      <c r="C124" s="25" t="s">
        <v>172</v>
      </c>
      <c r="D124" s="20" t="s">
        <v>39</v>
      </c>
      <c r="E124" s="26" t="s">
        <v>173</v>
      </c>
      <c r="F124" s="27" t="s">
        <v>161</v>
      </c>
      <c r="G124" s="28">
        <v>2.5</v>
      </c>
      <c r="H124" s="29">
        <v>0</v>
      </c>
      <c r="I124" s="29">
        <f>ROUND(ROUND(H124,2)*ROUND(G124,3),2)</f>
        <v>0</v>
      </c>
      <c r="J124" s="27" t="s">
        <v>64</v>
      </c>
      <c r="O124">
        <f>(I124*21)/100</f>
        <v>0</v>
      </c>
      <c r="P124" t="s">
        <v>33</v>
      </c>
    </row>
    <row r="125" spans="1:16" x14ac:dyDescent="0.2">
      <c r="A125" s="30" t="s">
        <v>65</v>
      </c>
      <c r="E125" s="31" t="s">
        <v>66</v>
      </c>
    </row>
    <row r="126" spans="1:16" x14ac:dyDescent="0.2">
      <c r="A126" s="32" t="s">
        <v>67</v>
      </c>
      <c r="E126" s="33" t="s">
        <v>66</v>
      </c>
    </row>
    <row r="127" spans="1:16" ht="140.25" x14ac:dyDescent="0.2">
      <c r="A127" t="s">
        <v>68</v>
      </c>
      <c r="E127" s="31" t="s">
        <v>174</v>
      </c>
    </row>
    <row r="128" spans="1:16" x14ac:dyDescent="0.2">
      <c r="A128" s="20" t="s">
        <v>60</v>
      </c>
      <c r="B128" s="25" t="s">
        <v>175</v>
      </c>
      <c r="C128" s="25" t="s">
        <v>176</v>
      </c>
      <c r="D128" s="20" t="s">
        <v>39</v>
      </c>
      <c r="E128" s="26" t="s">
        <v>177</v>
      </c>
      <c r="F128" s="27" t="s">
        <v>161</v>
      </c>
      <c r="G128" s="28">
        <v>3.2</v>
      </c>
      <c r="H128" s="29">
        <v>0</v>
      </c>
      <c r="I128" s="29">
        <f>ROUND(ROUND(H128,2)*ROUND(G128,3),2)</f>
        <v>0</v>
      </c>
      <c r="J128" s="27" t="s">
        <v>64</v>
      </c>
      <c r="O128">
        <f>(I128*21)/100</f>
        <v>0</v>
      </c>
      <c r="P128" t="s">
        <v>33</v>
      </c>
    </row>
    <row r="129" spans="1:16" x14ac:dyDescent="0.2">
      <c r="A129" s="30" t="s">
        <v>65</v>
      </c>
      <c r="E129" s="31" t="s">
        <v>66</v>
      </c>
    </row>
    <row r="130" spans="1:16" x14ac:dyDescent="0.2">
      <c r="A130" s="32" t="s">
        <v>67</v>
      </c>
      <c r="E130" s="33" t="s">
        <v>99</v>
      </c>
    </row>
    <row r="131" spans="1:16" ht="204" x14ac:dyDescent="0.2">
      <c r="A131" t="s">
        <v>68</v>
      </c>
      <c r="E131" s="31" t="s">
        <v>178</v>
      </c>
    </row>
    <row r="132" spans="1:16" x14ac:dyDescent="0.2">
      <c r="A132" s="20" t="s">
        <v>60</v>
      </c>
      <c r="B132" s="25" t="s">
        <v>179</v>
      </c>
      <c r="C132" s="25" t="s">
        <v>180</v>
      </c>
      <c r="D132" s="20" t="s">
        <v>39</v>
      </c>
      <c r="E132" s="26" t="s">
        <v>181</v>
      </c>
      <c r="F132" s="27" t="s">
        <v>76</v>
      </c>
      <c r="G132" s="28">
        <v>34</v>
      </c>
      <c r="H132" s="29">
        <v>0</v>
      </c>
      <c r="I132" s="29">
        <f>ROUND(ROUND(H132,2)*ROUND(G132,3),2)</f>
        <v>0</v>
      </c>
      <c r="J132" s="27" t="s">
        <v>64</v>
      </c>
      <c r="O132">
        <f>(I132*21)/100</f>
        <v>0</v>
      </c>
      <c r="P132" t="s">
        <v>33</v>
      </c>
    </row>
    <row r="133" spans="1:16" x14ac:dyDescent="0.2">
      <c r="A133" s="30" t="s">
        <v>65</v>
      </c>
      <c r="E133" s="31" t="s">
        <v>66</v>
      </c>
    </row>
    <row r="134" spans="1:16" x14ac:dyDescent="0.2">
      <c r="A134" s="32" t="s">
        <v>67</v>
      </c>
      <c r="E134" s="33" t="s">
        <v>66</v>
      </c>
    </row>
    <row r="135" spans="1:16" ht="102" x14ac:dyDescent="0.2">
      <c r="A135" t="s">
        <v>68</v>
      </c>
      <c r="E135" s="31" t="s">
        <v>182</v>
      </c>
    </row>
    <row r="136" spans="1:16" x14ac:dyDescent="0.2">
      <c r="A136" s="20" t="s">
        <v>60</v>
      </c>
      <c r="B136" s="25" t="s">
        <v>183</v>
      </c>
      <c r="C136" s="25" t="s">
        <v>184</v>
      </c>
      <c r="D136" s="20" t="s">
        <v>39</v>
      </c>
      <c r="E136" s="26" t="s">
        <v>185</v>
      </c>
      <c r="F136" s="27" t="s">
        <v>76</v>
      </c>
      <c r="G136" s="28">
        <v>34</v>
      </c>
      <c r="H136" s="29">
        <v>0</v>
      </c>
      <c r="I136" s="29">
        <f>ROUND(ROUND(H136,2)*ROUND(G136,3),2)</f>
        <v>0</v>
      </c>
      <c r="J136" s="27" t="s">
        <v>64</v>
      </c>
      <c r="O136">
        <f>(I136*21)/100</f>
        <v>0</v>
      </c>
      <c r="P136" t="s">
        <v>33</v>
      </c>
    </row>
    <row r="137" spans="1:16" x14ac:dyDescent="0.2">
      <c r="A137" s="30" t="s">
        <v>65</v>
      </c>
      <c r="E137" s="31" t="s">
        <v>66</v>
      </c>
    </row>
    <row r="138" spans="1:16" x14ac:dyDescent="0.2">
      <c r="A138" s="32" t="s">
        <v>67</v>
      </c>
      <c r="E138" s="33" t="s">
        <v>66</v>
      </c>
    </row>
    <row r="139" spans="1:16" ht="102" x14ac:dyDescent="0.2">
      <c r="A139" t="s">
        <v>68</v>
      </c>
      <c r="E139" s="31" t="s">
        <v>186</v>
      </c>
    </row>
    <row r="140" spans="1:16" x14ac:dyDescent="0.2">
      <c r="A140" s="20" t="s">
        <v>60</v>
      </c>
      <c r="B140" s="25" t="s">
        <v>187</v>
      </c>
      <c r="C140" s="25" t="s">
        <v>188</v>
      </c>
      <c r="D140" s="20" t="s">
        <v>39</v>
      </c>
      <c r="E140" s="26" t="s">
        <v>189</v>
      </c>
      <c r="F140" s="27" t="s">
        <v>87</v>
      </c>
      <c r="G140" s="28">
        <v>40</v>
      </c>
      <c r="H140" s="29">
        <v>0</v>
      </c>
      <c r="I140" s="29">
        <f>ROUND(ROUND(H140,2)*ROUND(G140,3),2)</f>
        <v>0</v>
      </c>
      <c r="J140" s="27" t="s">
        <v>64</v>
      </c>
      <c r="O140">
        <f>(I140*21)/100</f>
        <v>0</v>
      </c>
      <c r="P140" t="s">
        <v>33</v>
      </c>
    </row>
    <row r="141" spans="1:16" x14ac:dyDescent="0.2">
      <c r="A141" s="30" t="s">
        <v>65</v>
      </c>
      <c r="E141" s="31" t="s">
        <v>66</v>
      </c>
    </row>
    <row r="142" spans="1:16" x14ac:dyDescent="0.2">
      <c r="A142" s="32" t="s">
        <v>67</v>
      </c>
      <c r="E142" s="33" t="s">
        <v>66</v>
      </c>
    </row>
    <row r="143" spans="1:16" ht="114.75" x14ac:dyDescent="0.2">
      <c r="A143" t="s">
        <v>68</v>
      </c>
      <c r="E143" s="31" t="s">
        <v>190</v>
      </c>
    </row>
    <row r="144" spans="1:16" x14ac:dyDescent="0.2">
      <c r="A144" s="20" t="s">
        <v>60</v>
      </c>
      <c r="B144" s="25" t="s">
        <v>191</v>
      </c>
      <c r="C144" s="25" t="s">
        <v>192</v>
      </c>
      <c r="D144" s="20" t="s">
        <v>39</v>
      </c>
      <c r="E144" s="26" t="s">
        <v>193</v>
      </c>
      <c r="F144" s="27" t="s">
        <v>87</v>
      </c>
      <c r="G144" s="28">
        <v>40</v>
      </c>
      <c r="H144" s="29">
        <v>0</v>
      </c>
      <c r="I144" s="29">
        <f>ROUND(ROUND(H144,2)*ROUND(G144,3),2)</f>
        <v>0</v>
      </c>
      <c r="J144" s="27" t="s">
        <v>64</v>
      </c>
      <c r="O144">
        <f>(I144*21)/100</f>
        <v>0</v>
      </c>
      <c r="P144" t="s">
        <v>33</v>
      </c>
    </row>
    <row r="145" spans="1:16" x14ac:dyDescent="0.2">
      <c r="A145" s="30" t="s">
        <v>65</v>
      </c>
      <c r="E145" s="31" t="s">
        <v>66</v>
      </c>
    </row>
    <row r="146" spans="1:16" x14ac:dyDescent="0.2">
      <c r="A146" s="32" t="s">
        <v>67</v>
      </c>
      <c r="E146" s="33" t="s">
        <v>66</v>
      </c>
    </row>
    <row r="147" spans="1:16" ht="114.75" x14ac:dyDescent="0.2">
      <c r="A147" t="s">
        <v>68</v>
      </c>
      <c r="E147" s="31" t="s">
        <v>194</v>
      </c>
    </row>
    <row r="148" spans="1:16" x14ac:dyDescent="0.2">
      <c r="A148" s="20" t="s">
        <v>60</v>
      </c>
      <c r="B148" s="25" t="s">
        <v>195</v>
      </c>
      <c r="C148" s="25" t="s">
        <v>196</v>
      </c>
      <c r="D148" s="20" t="s">
        <v>39</v>
      </c>
      <c r="E148" s="26" t="s">
        <v>197</v>
      </c>
      <c r="F148" s="27" t="s">
        <v>76</v>
      </c>
      <c r="G148" s="28">
        <v>0.15</v>
      </c>
      <c r="H148" s="29">
        <v>0</v>
      </c>
      <c r="I148" s="29">
        <f>ROUND(ROUND(H148,2)*ROUND(G148,3),2)</f>
        <v>0</v>
      </c>
      <c r="J148" s="27" t="s">
        <v>64</v>
      </c>
      <c r="O148">
        <f>(I148*21)/100</f>
        <v>0</v>
      </c>
      <c r="P148" t="s">
        <v>33</v>
      </c>
    </row>
    <row r="149" spans="1:16" x14ac:dyDescent="0.2">
      <c r="A149" s="30" t="s">
        <v>65</v>
      </c>
      <c r="E149" s="31" t="s">
        <v>66</v>
      </c>
    </row>
    <row r="150" spans="1:16" x14ac:dyDescent="0.2">
      <c r="A150" s="32" t="s">
        <v>67</v>
      </c>
      <c r="E150" s="33" t="s">
        <v>66</v>
      </c>
    </row>
    <row r="151" spans="1:16" ht="165.75" x14ac:dyDescent="0.2">
      <c r="A151" t="s">
        <v>68</v>
      </c>
      <c r="E151" s="31" t="s">
        <v>198</v>
      </c>
    </row>
    <row r="152" spans="1:16" x14ac:dyDescent="0.2">
      <c r="A152" s="20" t="s">
        <v>60</v>
      </c>
      <c r="B152" s="25" t="s">
        <v>199</v>
      </c>
      <c r="C152" s="25" t="s">
        <v>200</v>
      </c>
      <c r="D152" s="20" t="s">
        <v>39</v>
      </c>
      <c r="E152" s="26" t="s">
        <v>201</v>
      </c>
      <c r="F152" s="27" t="s">
        <v>76</v>
      </c>
      <c r="G152" s="28">
        <v>1</v>
      </c>
      <c r="H152" s="29">
        <v>0</v>
      </c>
      <c r="I152" s="29">
        <f>ROUND(ROUND(H152,2)*ROUND(G152,3),2)</f>
        <v>0</v>
      </c>
      <c r="J152" s="27" t="s">
        <v>64</v>
      </c>
      <c r="O152">
        <f>(I152*21)/100</f>
        <v>0</v>
      </c>
      <c r="P152" t="s">
        <v>33</v>
      </c>
    </row>
    <row r="153" spans="1:16" x14ac:dyDescent="0.2">
      <c r="A153" s="30" t="s">
        <v>65</v>
      </c>
      <c r="E153" s="31" t="s">
        <v>66</v>
      </c>
    </row>
    <row r="154" spans="1:16" x14ac:dyDescent="0.2">
      <c r="A154" s="32" t="s">
        <v>67</v>
      </c>
      <c r="E154" s="33" t="s">
        <v>66</v>
      </c>
    </row>
    <row r="155" spans="1:16" ht="114.75" x14ac:dyDescent="0.2">
      <c r="A155" t="s">
        <v>68</v>
      </c>
      <c r="E155" s="31" t="s">
        <v>202</v>
      </c>
    </row>
    <row r="156" spans="1:16" x14ac:dyDescent="0.2">
      <c r="A156" s="20" t="s">
        <v>60</v>
      </c>
      <c r="B156" s="25" t="s">
        <v>203</v>
      </c>
      <c r="C156" s="25" t="s">
        <v>204</v>
      </c>
      <c r="D156" s="20" t="s">
        <v>39</v>
      </c>
      <c r="E156" s="26" t="s">
        <v>205</v>
      </c>
      <c r="F156" s="27" t="s">
        <v>76</v>
      </c>
      <c r="G156" s="28">
        <v>1</v>
      </c>
      <c r="H156" s="29">
        <v>0</v>
      </c>
      <c r="I156" s="29">
        <f>ROUND(ROUND(H156,2)*ROUND(G156,3),2)</f>
        <v>0</v>
      </c>
      <c r="J156" s="27" t="s">
        <v>64</v>
      </c>
      <c r="O156">
        <f>(I156*21)/100</f>
        <v>0</v>
      </c>
      <c r="P156" t="s">
        <v>33</v>
      </c>
    </row>
    <row r="157" spans="1:16" x14ac:dyDescent="0.2">
      <c r="A157" s="30" t="s">
        <v>65</v>
      </c>
      <c r="E157" s="31" t="s">
        <v>66</v>
      </c>
    </row>
    <row r="158" spans="1:16" x14ac:dyDescent="0.2">
      <c r="A158" s="32" t="s">
        <v>67</v>
      </c>
      <c r="E158" s="33" t="s">
        <v>66</v>
      </c>
    </row>
    <row r="159" spans="1:16" ht="102" x14ac:dyDescent="0.2">
      <c r="A159" t="s">
        <v>68</v>
      </c>
      <c r="E159" s="31" t="s">
        <v>206</v>
      </c>
    </row>
    <row r="160" spans="1:16" x14ac:dyDescent="0.2">
      <c r="A160" s="20" t="s">
        <v>60</v>
      </c>
      <c r="B160" s="25" t="s">
        <v>207</v>
      </c>
      <c r="C160" s="25" t="s">
        <v>208</v>
      </c>
      <c r="D160" s="20" t="s">
        <v>39</v>
      </c>
      <c r="E160" s="26" t="s">
        <v>209</v>
      </c>
      <c r="F160" s="27" t="s">
        <v>76</v>
      </c>
      <c r="G160" s="28">
        <v>2</v>
      </c>
      <c r="H160" s="29">
        <v>0</v>
      </c>
      <c r="I160" s="29">
        <f>ROUND(ROUND(H160,2)*ROUND(G160,3),2)</f>
        <v>0</v>
      </c>
      <c r="J160" s="27" t="s">
        <v>64</v>
      </c>
      <c r="O160">
        <f>(I160*21)/100</f>
        <v>0</v>
      </c>
      <c r="P160" t="s">
        <v>33</v>
      </c>
    </row>
    <row r="161" spans="1:16" x14ac:dyDescent="0.2">
      <c r="A161" s="30" t="s">
        <v>65</v>
      </c>
      <c r="E161" s="31" t="s">
        <v>66</v>
      </c>
    </row>
    <row r="162" spans="1:16" x14ac:dyDescent="0.2">
      <c r="A162" s="32" t="s">
        <v>67</v>
      </c>
      <c r="E162" s="33" t="s">
        <v>66</v>
      </c>
    </row>
    <row r="163" spans="1:16" ht="114.75" x14ac:dyDescent="0.2">
      <c r="A163" t="s">
        <v>68</v>
      </c>
      <c r="E163" s="31" t="s">
        <v>210</v>
      </c>
    </row>
    <row r="164" spans="1:16" x14ac:dyDescent="0.2">
      <c r="A164" s="20" t="s">
        <v>60</v>
      </c>
      <c r="B164" s="25" t="s">
        <v>211</v>
      </c>
      <c r="C164" s="25" t="s">
        <v>212</v>
      </c>
      <c r="D164" s="20" t="s">
        <v>39</v>
      </c>
      <c r="E164" s="26" t="s">
        <v>213</v>
      </c>
      <c r="F164" s="27" t="s">
        <v>76</v>
      </c>
      <c r="G164" s="28">
        <v>2</v>
      </c>
      <c r="H164" s="29">
        <v>0</v>
      </c>
      <c r="I164" s="29">
        <f>ROUND(ROUND(H164,2)*ROUND(G164,3),2)</f>
        <v>0</v>
      </c>
      <c r="J164" s="27" t="s">
        <v>64</v>
      </c>
      <c r="O164">
        <f>(I164*21)/100</f>
        <v>0</v>
      </c>
      <c r="P164" t="s">
        <v>33</v>
      </c>
    </row>
    <row r="165" spans="1:16" x14ac:dyDescent="0.2">
      <c r="A165" s="30" t="s">
        <v>65</v>
      </c>
      <c r="E165" s="31" t="s">
        <v>66</v>
      </c>
    </row>
    <row r="166" spans="1:16" x14ac:dyDescent="0.2">
      <c r="A166" s="32" t="s">
        <v>67</v>
      </c>
      <c r="E166" s="33" t="s">
        <v>66</v>
      </c>
    </row>
    <row r="167" spans="1:16" ht="102" x14ac:dyDescent="0.2">
      <c r="A167" t="s">
        <v>68</v>
      </c>
      <c r="E167" s="31" t="s">
        <v>214</v>
      </c>
    </row>
    <row r="168" spans="1:16" x14ac:dyDescent="0.2">
      <c r="A168" s="20" t="s">
        <v>60</v>
      </c>
      <c r="B168" s="25" t="s">
        <v>215</v>
      </c>
      <c r="C168" s="25" t="s">
        <v>216</v>
      </c>
      <c r="D168" s="20" t="s">
        <v>39</v>
      </c>
      <c r="E168" s="26" t="s">
        <v>217</v>
      </c>
      <c r="F168" s="27" t="s">
        <v>76</v>
      </c>
      <c r="G168" s="28">
        <v>0.05</v>
      </c>
      <c r="H168" s="29">
        <v>0</v>
      </c>
      <c r="I168" s="29">
        <f>ROUND(ROUND(H168,2)*ROUND(G168,3),2)</f>
        <v>0</v>
      </c>
      <c r="J168" s="27" t="s">
        <v>64</v>
      </c>
      <c r="O168">
        <f>(I168*21)/100</f>
        <v>0</v>
      </c>
      <c r="P168" t="s">
        <v>33</v>
      </c>
    </row>
    <row r="169" spans="1:16" x14ac:dyDescent="0.2">
      <c r="A169" s="30" t="s">
        <v>65</v>
      </c>
      <c r="E169" s="31" t="s">
        <v>66</v>
      </c>
    </row>
    <row r="170" spans="1:16" x14ac:dyDescent="0.2">
      <c r="A170" s="32" t="s">
        <v>67</v>
      </c>
      <c r="E170" s="33" t="s">
        <v>66</v>
      </c>
    </row>
    <row r="171" spans="1:16" ht="127.5" x14ac:dyDescent="0.2">
      <c r="A171" t="s">
        <v>68</v>
      </c>
      <c r="E171" s="31" t="s">
        <v>218</v>
      </c>
    </row>
    <row r="172" spans="1:16" x14ac:dyDescent="0.2">
      <c r="A172" s="20" t="s">
        <v>60</v>
      </c>
      <c r="B172" s="25" t="s">
        <v>219</v>
      </c>
      <c r="C172" s="25" t="s">
        <v>220</v>
      </c>
      <c r="D172" s="20" t="s">
        <v>39</v>
      </c>
      <c r="E172" s="26" t="s">
        <v>221</v>
      </c>
      <c r="F172" s="27" t="s">
        <v>76</v>
      </c>
      <c r="G172" s="28">
        <v>0.05</v>
      </c>
      <c r="H172" s="29">
        <v>0</v>
      </c>
      <c r="I172" s="29">
        <f>ROUND(ROUND(H172,2)*ROUND(G172,3),2)</f>
        <v>0</v>
      </c>
      <c r="J172" s="27" t="s">
        <v>64</v>
      </c>
      <c r="O172">
        <f>(I172*21)/100</f>
        <v>0</v>
      </c>
      <c r="P172" t="s">
        <v>33</v>
      </c>
    </row>
    <row r="173" spans="1:16" x14ac:dyDescent="0.2">
      <c r="A173" s="30" t="s">
        <v>65</v>
      </c>
      <c r="E173" s="31" t="s">
        <v>66</v>
      </c>
    </row>
    <row r="174" spans="1:16" x14ac:dyDescent="0.2">
      <c r="A174" s="32" t="s">
        <v>67</v>
      </c>
      <c r="E174" s="33" t="s">
        <v>66</v>
      </c>
    </row>
    <row r="175" spans="1:16" ht="114.75" x14ac:dyDescent="0.2">
      <c r="A175" t="s">
        <v>68</v>
      </c>
      <c r="E175" s="31" t="s">
        <v>222</v>
      </c>
    </row>
    <row r="176" spans="1:16" ht="25.5" x14ac:dyDescent="0.2">
      <c r="A176" s="20" t="s">
        <v>60</v>
      </c>
      <c r="B176" s="25" t="s">
        <v>223</v>
      </c>
      <c r="C176" s="25" t="s">
        <v>224</v>
      </c>
      <c r="D176" s="20" t="s">
        <v>39</v>
      </c>
      <c r="E176" s="26" t="s">
        <v>225</v>
      </c>
      <c r="F176" s="27" t="s">
        <v>76</v>
      </c>
      <c r="G176" s="28">
        <v>2</v>
      </c>
      <c r="H176" s="29">
        <v>0</v>
      </c>
      <c r="I176" s="29">
        <f>ROUND(ROUND(H176,2)*ROUND(G176,3),2)</f>
        <v>0</v>
      </c>
      <c r="J176" s="27" t="s">
        <v>64</v>
      </c>
      <c r="O176">
        <f>(I176*21)/100</f>
        <v>0</v>
      </c>
      <c r="P176" t="s">
        <v>33</v>
      </c>
    </row>
    <row r="177" spans="1:16" x14ac:dyDescent="0.2">
      <c r="A177" s="30" t="s">
        <v>65</v>
      </c>
      <c r="E177" s="31" t="s">
        <v>66</v>
      </c>
    </row>
    <row r="178" spans="1:16" x14ac:dyDescent="0.2">
      <c r="A178" s="32" t="s">
        <v>67</v>
      </c>
      <c r="E178" s="33" t="s">
        <v>66</v>
      </c>
    </row>
    <row r="179" spans="1:16" ht="140.25" x14ac:dyDescent="0.2">
      <c r="A179" t="s">
        <v>68</v>
      </c>
      <c r="E179" s="31" t="s">
        <v>226</v>
      </c>
    </row>
    <row r="180" spans="1:16" x14ac:dyDescent="0.2">
      <c r="A180" s="20" t="s">
        <v>60</v>
      </c>
      <c r="B180" s="25" t="s">
        <v>227</v>
      </c>
      <c r="C180" s="25" t="s">
        <v>228</v>
      </c>
      <c r="D180" s="20" t="s">
        <v>39</v>
      </c>
      <c r="E180" s="26" t="s">
        <v>229</v>
      </c>
      <c r="F180" s="27" t="s">
        <v>76</v>
      </c>
      <c r="G180" s="28">
        <v>1</v>
      </c>
      <c r="H180" s="29">
        <v>0</v>
      </c>
      <c r="I180" s="29">
        <f>ROUND(ROUND(H180,2)*ROUND(G180,3),2)</f>
        <v>0</v>
      </c>
      <c r="J180" s="27" t="s">
        <v>64</v>
      </c>
      <c r="O180">
        <f>(I180*21)/100</f>
        <v>0</v>
      </c>
      <c r="P180" t="s">
        <v>33</v>
      </c>
    </row>
    <row r="181" spans="1:16" x14ac:dyDescent="0.2">
      <c r="A181" s="30" t="s">
        <v>65</v>
      </c>
      <c r="E181" s="31" t="s">
        <v>66</v>
      </c>
    </row>
    <row r="182" spans="1:16" x14ac:dyDescent="0.2">
      <c r="A182" s="32" t="s">
        <v>67</v>
      </c>
      <c r="E182" s="33" t="s">
        <v>66</v>
      </c>
    </row>
    <row r="183" spans="1:16" ht="102" x14ac:dyDescent="0.2">
      <c r="A183" t="s">
        <v>68</v>
      </c>
      <c r="E183" s="31" t="s">
        <v>230</v>
      </c>
    </row>
    <row r="184" spans="1:16" x14ac:dyDescent="0.2">
      <c r="A184" s="20" t="s">
        <v>60</v>
      </c>
      <c r="B184" s="25" t="s">
        <v>231</v>
      </c>
      <c r="C184" s="25" t="s">
        <v>232</v>
      </c>
      <c r="D184" s="20" t="s">
        <v>39</v>
      </c>
      <c r="E184" s="26" t="s">
        <v>233</v>
      </c>
      <c r="F184" s="27" t="s">
        <v>76</v>
      </c>
      <c r="G184" s="28">
        <v>1</v>
      </c>
      <c r="H184" s="29">
        <v>0</v>
      </c>
      <c r="I184" s="29">
        <f>ROUND(ROUND(H184,2)*ROUND(G184,3),2)</f>
        <v>0</v>
      </c>
      <c r="J184" s="27" t="s">
        <v>64</v>
      </c>
      <c r="O184">
        <f>(I184*21)/100</f>
        <v>0</v>
      </c>
      <c r="P184" t="s">
        <v>33</v>
      </c>
    </row>
    <row r="185" spans="1:16" x14ac:dyDescent="0.2">
      <c r="A185" s="30" t="s">
        <v>65</v>
      </c>
      <c r="E185" s="31" t="s">
        <v>66</v>
      </c>
    </row>
    <row r="186" spans="1:16" x14ac:dyDescent="0.2">
      <c r="A186" s="32" t="s">
        <v>67</v>
      </c>
      <c r="E186" s="33" t="s">
        <v>66</v>
      </c>
    </row>
    <row r="187" spans="1:16" ht="114.75" x14ac:dyDescent="0.2">
      <c r="A187" t="s">
        <v>68</v>
      </c>
      <c r="E187" s="31" t="s">
        <v>234</v>
      </c>
    </row>
    <row r="188" spans="1:16" x14ac:dyDescent="0.2">
      <c r="A188" s="20" t="s">
        <v>60</v>
      </c>
      <c r="B188" s="25" t="s">
        <v>235</v>
      </c>
      <c r="C188" s="25" t="s">
        <v>236</v>
      </c>
      <c r="D188" s="20" t="s">
        <v>39</v>
      </c>
      <c r="E188" s="26" t="s">
        <v>237</v>
      </c>
      <c r="F188" s="27" t="s">
        <v>76</v>
      </c>
      <c r="G188" s="28">
        <v>1</v>
      </c>
      <c r="H188" s="29">
        <v>0</v>
      </c>
      <c r="I188" s="29">
        <f>ROUND(ROUND(H188,2)*ROUND(G188,3),2)</f>
        <v>0</v>
      </c>
      <c r="J188" s="27" t="s">
        <v>64</v>
      </c>
      <c r="O188">
        <f>(I188*21)/100</f>
        <v>0</v>
      </c>
      <c r="P188" t="s">
        <v>33</v>
      </c>
    </row>
    <row r="189" spans="1:16" x14ac:dyDescent="0.2">
      <c r="A189" s="30" t="s">
        <v>65</v>
      </c>
      <c r="E189" s="31" t="s">
        <v>66</v>
      </c>
    </row>
    <row r="190" spans="1:16" x14ac:dyDescent="0.2">
      <c r="A190" s="32" t="s">
        <v>67</v>
      </c>
      <c r="E190" s="33" t="s">
        <v>66</v>
      </c>
    </row>
    <row r="191" spans="1:16" ht="127.5" x14ac:dyDescent="0.2">
      <c r="A191" t="s">
        <v>68</v>
      </c>
      <c r="E191" s="31" t="s">
        <v>238</v>
      </c>
    </row>
    <row r="192" spans="1:16" x14ac:dyDescent="0.2">
      <c r="A192" s="20" t="s">
        <v>60</v>
      </c>
      <c r="B192" s="25" t="s">
        <v>239</v>
      </c>
      <c r="C192" s="25" t="s">
        <v>240</v>
      </c>
      <c r="D192" s="20" t="s">
        <v>39</v>
      </c>
      <c r="E192" s="26" t="s">
        <v>241</v>
      </c>
      <c r="F192" s="27" t="s">
        <v>76</v>
      </c>
      <c r="G192" s="28">
        <v>1</v>
      </c>
      <c r="H192" s="29">
        <v>0</v>
      </c>
      <c r="I192" s="29">
        <f>ROUND(ROUND(H192,2)*ROUND(G192,3),2)</f>
        <v>0</v>
      </c>
      <c r="J192" s="27" t="s">
        <v>64</v>
      </c>
      <c r="O192">
        <f>(I192*21)/100</f>
        <v>0</v>
      </c>
      <c r="P192" t="s">
        <v>33</v>
      </c>
    </row>
    <row r="193" spans="1:16" x14ac:dyDescent="0.2">
      <c r="A193" s="30" t="s">
        <v>65</v>
      </c>
      <c r="E193" s="31" t="s">
        <v>66</v>
      </c>
    </row>
    <row r="194" spans="1:16" x14ac:dyDescent="0.2">
      <c r="A194" s="32" t="s">
        <v>67</v>
      </c>
      <c r="E194" s="33" t="s">
        <v>242</v>
      </c>
    </row>
    <row r="195" spans="1:16" ht="102" x14ac:dyDescent="0.2">
      <c r="A195" t="s">
        <v>68</v>
      </c>
      <c r="E195" s="31" t="s">
        <v>243</v>
      </c>
    </row>
    <row r="196" spans="1:16" x14ac:dyDescent="0.2">
      <c r="A196" s="20" t="s">
        <v>60</v>
      </c>
      <c r="B196" s="25" t="s">
        <v>244</v>
      </c>
      <c r="C196" s="25" t="s">
        <v>245</v>
      </c>
      <c r="D196" s="20" t="s">
        <v>39</v>
      </c>
      <c r="E196" s="26" t="s">
        <v>246</v>
      </c>
      <c r="F196" s="27" t="s">
        <v>76</v>
      </c>
      <c r="G196" s="28">
        <v>1</v>
      </c>
      <c r="H196" s="29">
        <v>0</v>
      </c>
      <c r="I196" s="29">
        <f>ROUND(ROUND(H196,2)*ROUND(G196,3),2)</f>
        <v>0</v>
      </c>
      <c r="J196" s="27" t="s">
        <v>64</v>
      </c>
      <c r="O196">
        <f>(I196*21)/100</f>
        <v>0</v>
      </c>
      <c r="P196" t="s">
        <v>33</v>
      </c>
    </row>
    <row r="197" spans="1:16" x14ac:dyDescent="0.2">
      <c r="A197" s="30" t="s">
        <v>65</v>
      </c>
      <c r="E197" s="31" t="s">
        <v>66</v>
      </c>
    </row>
    <row r="198" spans="1:16" x14ac:dyDescent="0.2">
      <c r="A198" s="32" t="s">
        <v>67</v>
      </c>
      <c r="E198" s="33" t="s">
        <v>66</v>
      </c>
    </row>
    <row r="199" spans="1:16" ht="102" x14ac:dyDescent="0.2">
      <c r="A199" t="s">
        <v>68</v>
      </c>
      <c r="E199" s="31" t="s">
        <v>247</v>
      </c>
    </row>
    <row r="200" spans="1:16" x14ac:dyDescent="0.2">
      <c r="A200" s="20" t="s">
        <v>60</v>
      </c>
      <c r="B200" s="25" t="s">
        <v>248</v>
      </c>
      <c r="C200" s="25" t="s">
        <v>249</v>
      </c>
      <c r="D200" s="20" t="s">
        <v>39</v>
      </c>
      <c r="E200" s="26" t="s">
        <v>250</v>
      </c>
      <c r="F200" s="27" t="s">
        <v>76</v>
      </c>
      <c r="G200" s="28">
        <v>1</v>
      </c>
      <c r="H200" s="29">
        <v>0</v>
      </c>
      <c r="I200" s="29">
        <f>ROUND(ROUND(H200,2)*ROUND(G200,3),2)</f>
        <v>0</v>
      </c>
      <c r="J200" s="27" t="s">
        <v>64</v>
      </c>
      <c r="O200">
        <f>(I200*21)/100</f>
        <v>0</v>
      </c>
      <c r="P200" t="s">
        <v>33</v>
      </c>
    </row>
    <row r="201" spans="1:16" x14ac:dyDescent="0.2">
      <c r="A201" s="30" t="s">
        <v>65</v>
      </c>
      <c r="E201" s="31" t="s">
        <v>66</v>
      </c>
    </row>
    <row r="202" spans="1:16" x14ac:dyDescent="0.2">
      <c r="A202" s="32" t="s">
        <v>67</v>
      </c>
      <c r="E202" s="33" t="s">
        <v>66</v>
      </c>
    </row>
    <row r="203" spans="1:16" ht="127.5" x14ac:dyDescent="0.2">
      <c r="A203" t="s">
        <v>68</v>
      </c>
      <c r="E203" s="31" t="s">
        <v>251</v>
      </c>
    </row>
    <row r="204" spans="1:16" x14ac:dyDescent="0.2">
      <c r="A204" s="20" t="s">
        <v>60</v>
      </c>
      <c r="B204" s="25" t="s">
        <v>252</v>
      </c>
      <c r="C204" s="25" t="s">
        <v>253</v>
      </c>
      <c r="D204" s="20" t="s">
        <v>39</v>
      </c>
      <c r="E204" s="26" t="s">
        <v>254</v>
      </c>
      <c r="F204" s="27" t="s">
        <v>76</v>
      </c>
      <c r="G204" s="28">
        <v>1</v>
      </c>
      <c r="H204" s="29">
        <v>0</v>
      </c>
      <c r="I204" s="29">
        <f>ROUND(ROUND(H204,2)*ROUND(G204,3),2)</f>
        <v>0</v>
      </c>
      <c r="J204" s="27" t="s">
        <v>64</v>
      </c>
      <c r="O204">
        <f>(I204*21)/100</f>
        <v>0</v>
      </c>
      <c r="P204" t="s">
        <v>33</v>
      </c>
    </row>
    <row r="205" spans="1:16" x14ac:dyDescent="0.2">
      <c r="A205" s="30" t="s">
        <v>65</v>
      </c>
      <c r="E205" s="31" t="s">
        <v>66</v>
      </c>
    </row>
    <row r="206" spans="1:16" x14ac:dyDescent="0.2">
      <c r="A206" s="32" t="s">
        <v>67</v>
      </c>
      <c r="E206" s="33" t="s">
        <v>242</v>
      </c>
    </row>
    <row r="207" spans="1:16" ht="114.75" x14ac:dyDescent="0.2">
      <c r="A207" t="s">
        <v>68</v>
      </c>
      <c r="E207" s="31" t="s">
        <v>255</v>
      </c>
    </row>
    <row r="208" spans="1:16" x14ac:dyDescent="0.2">
      <c r="A208" s="20" t="s">
        <v>60</v>
      </c>
      <c r="B208" s="25" t="s">
        <v>256</v>
      </c>
      <c r="C208" s="25" t="s">
        <v>257</v>
      </c>
      <c r="D208" s="20" t="s">
        <v>39</v>
      </c>
      <c r="E208" s="26" t="s">
        <v>258</v>
      </c>
      <c r="F208" s="27" t="s">
        <v>76</v>
      </c>
      <c r="G208" s="28">
        <v>1</v>
      </c>
      <c r="H208" s="29">
        <v>0</v>
      </c>
      <c r="I208" s="29">
        <f>ROUND(ROUND(H208,2)*ROUND(G208,3),2)</f>
        <v>0</v>
      </c>
      <c r="J208" s="27" t="s">
        <v>64</v>
      </c>
      <c r="O208">
        <f>(I208*21)/100</f>
        <v>0</v>
      </c>
      <c r="P208" t="s">
        <v>33</v>
      </c>
    </row>
    <row r="209" spans="1:16" x14ac:dyDescent="0.2">
      <c r="A209" s="30" t="s">
        <v>65</v>
      </c>
      <c r="E209" s="31" t="s">
        <v>66</v>
      </c>
    </row>
    <row r="210" spans="1:16" x14ac:dyDescent="0.2">
      <c r="A210" s="32" t="s">
        <v>67</v>
      </c>
      <c r="E210" s="33" t="s">
        <v>66</v>
      </c>
    </row>
    <row r="211" spans="1:16" ht="114.75" x14ac:dyDescent="0.2">
      <c r="A211" t="s">
        <v>68</v>
      </c>
      <c r="E211" s="31" t="s">
        <v>259</v>
      </c>
    </row>
    <row r="212" spans="1:16" x14ac:dyDescent="0.2">
      <c r="A212" s="20" t="s">
        <v>60</v>
      </c>
      <c r="B212" s="25" t="s">
        <v>260</v>
      </c>
      <c r="C212" s="25" t="s">
        <v>261</v>
      </c>
      <c r="D212" s="20" t="s">
        <v>39</v>
      </c>
      <c r="E212" s="26" t="s">
        <v>262</v>
      </c>
      <c r="F212" s="27" t="s">
        <v>76</v>
      </c>
      <c r="G212" s="28">
        <v>1</v>
      </c>
      <c r="H212" s="29">
        <v>0</v>
      </c>
      <c r="I212" s="29">
        <f>ROUND(ROUND(H212,2)*ROUND(G212,3),2)</f>
        <v>0</v>
      </c>
      <c r="J212" s="27" t="s">
        <v>64</v>
      </c>
      <c r="O212">
        <f>(I212*21)/100</f>
        <v>0</v>
      </c>
      <c r="P212" t="s">
        <v>33</v>
      </c>
    </row>
    <row r="213" spans="1:16" x14ac:dyDescent="0.2">
      <c r="A213" s="30" t="s">
        <v>65</v>
      </c>
      <c r="E213" s="31" t="s">
        <v>66</v>
      </c>
    </row>
    <row r="214" spans="1:16" x14ac:dyDescent="0.2">
      <c r="A214" s="32" t="s">
        <v>67</v>
      </c>
      <c r="E214" s="33" t="s">
        <v>66</v>
      </c>
    </row>
    <row r="215" spans="1:16" ht="127.5" x14ac:dyDescent="0.2">
      <c r="A215" t="s">
        <v>68</v>
      </c>
      <c r="E215" s="31" t="s">
        <v>263</v>
      </c>
    </row>
    <row r="216" spans="1:16" ht="25.5" x14ac:dyDescent="0.2">
      <c r="A216" s="20" t="s">
        <v>60</v>
      </c>
      <c r="B216" s="25" t="s">
        <v>264</v>
      </c>
      <c r="C216" s="25" t="s">
        <v>265</v>
      </c>
      <c r="D216" s="20" t="s">
        <v>39</v>
      </c>
      <c r="E216" s="26" t="s">
        <v>266</v>
      </c>
      <c r="F216" s="27" t="s">
        <v>267</v>
      </c>
      <c r="G216" s="28">
        <v>0.8</v>
      </c>
      <c r="H216" s="29">
        <v>0</v>
      </c>
      <c r="I216" s="29">
        <f>ROUND(ROUND(H216,2)*ROUND(G216,3),2)</f>
        <v>0</v>
      </c>
      <c r="J216" s="27" t="s">
        <v>64</v>
      </c>
      <c r="O216">
        <f>(I216*21)/100</f>
        <v>0</v>
      </c>
      <c r="P216" t="s">
        <v>33</v>
      </c>
    </row>
    <row r="217" spans="1:16" x14ac:dyDescent="0.2">
      <c r="A217" s="30" t="s">
        <v>65</v>
      </c>
      <c r="E217" s="31" t="s">
        <v>66</v>
      </c>
    </row>
    <row r="218" spans="1:16" x14ac:dyDescent="0.2">
      <c r="A218" s="32" t="s">
        <v>67</v>
      </c>
      <c r="E218" s="33" t="s">
        <v>268</v>
      </c>
    </row>
    <row r="219" spans="1:16" ht="153" x14ac:dyDescent="0.2">
      <c r="A219" t="s">
        <v>68</v>
      </c>
      <c r="E219" s="31" t="s">
        <v>269</v>
      </c>
    </row>
    <row r="220" spans="1:16" ht="25.5" x14ac:dyDescent="0.2">
      <c r="A220" s="20" t="s">
        <v>60</v>
      </c>
      <c r="B220" s="25" t="s">
        <v>270</v>
      </c>
      <c r="C220" s="25" t="s">
        <v>271</v>
      </c>
      <c r="D220" s="20" t="s">
        <v>39</v>
      </c>
      <c r="E220" s="26" t="s">
        <v>272</v>
      </c>
      <c r="F220" s="27" t="s">
        <v>76</v>
      </c>
      <c r="G220" s="28">
        <v>1</v>
      </c>
      <c r="H220" s="29">
        <v>0</v>
      </c>
      <c r="I220" s="29">
        <f>ROUND(ROUND(H220,2)*ROUND(G220,3),2)</f>
        <v>0</v>
      </c>
      <c r="J220" s="27" t="s">
        <v>64</v>
      </c>
      <c r="O220">
        <f>(I220*21)/100</f>
        <v>0</v>
      </c>
      <c r="P220" t="s">
        <v>33</v>
      </c>
    </row>
    <row r="221" spans="1:16" x14ac:dyDescent="0.2">
      <c r="A221" s="30" t="s">
        <v>65</v>
      </c>
      <c r="E221" s="31" t="s">
        <v>66</v>
      </c>
    </row>
    <row r="222" spans="1:16" x14ac:dyDescent="0.2">
      <c r="A222" s="32" t="s">
        <v>67</v>
      </c>
      <c r="E222" s="33" t="s">
        <v>66</v>
      </c>
    </row>
    <row r="223" spans="1:16" ht="153" x14ac:dyDescent="0.2">
      <c r="A223" t="s">
        <v>68</v>
      </c>
      <c r="E223" s="31" t="s">
        <v>273</v>
      </c>
    </row>
    <row r="224" spans="1:16" ht="25.5" x14ac:dyDescent="0.2">
      <c r="A224" s="20" t="s">
        <v>60</v>
      </c>
      <c r="B224" s="25" t="s">
        <v>274</v>
      </c>
      <c r="C224" s="25" t="s">
        <v>275</v>
      </c>
      <c r="D224" s="20" t="s">
        <v>39</v>
      </c>
      <c r="E224" s="26" t="s">
        <v>276</v>
      </c>
      <c r="F224" s="27" t="s">
        <v>76</v>
      </c>
      <c r="G224" s="28">
        <v>1</v>
      </c>
      <c r="H224" s="29">
        <v>0</v>
      </c>
      <c r="I224" s="29">
        <f>ROUND(ROUND(H224,2)*ROUND(G224,3),2)</f>
        <v>0</v>
      </c>
      <c r="J224" s="27" t="s">
        <v>64</v>
      </c>
      <c r="O224">
        <f>(I224*21)/100</f>
        <v>0</v>
      </c>
      <c r="P224" t="s">
        <v>33</v>
      </c>
    </row>
    <row r="225" spans="1:16" x14ac:dyDescent="0.2">
      <c r="A225" s="30" t="s">
        <v>65</v>
      </c>
      <c r="E225" s="31" t="s">
        <v>66</v>
      </c>
    </row>
    <row r="226" spans="1:16" x14ac:dyDescent="0.2">
      <c r="A226" s="32" t="s">
        <v>67</v>
      </c>
      <c r="E226" s="33" t="s">
        <v>66</v>
      </c>
    </row>
    <row r="227" spans="1:16" ht="127.5" x14ac:dyDescent="0.2">
      <c r="A227" t="s">
        <v>68</v>
      </c>
      <c r="E227" s="31" t="s">
        <v>277</v>
      </c>
    </row>
    <row r="228" spans="1:16" ht="25.5" x14ac:dyDescent="0.2">
      <c r="A228" s="20" t="s">
        <v>60</v>
      </c>
      <c r="B228" s="25" t="s">
        <v>278</v>
      </c>
      <c r="C228" s="25" t="s">
        <v>279</v>
      </c>
      <c r="D228" s="20" t="s">
        <v>39</v>
      </c>
      <c r="E228" s="26" t="s">
        <v>280</v>
      </c>
      <c r="F228" s="27" t="s">
        <v>281</v>
      </c>
      <c r="G228" s="28">
        <v>5</v>
      </c>
      <c r="H228" s="29">
        <v>0</v>
      </c>
      <c r="I228" s="29">
        <f>ROUND(ROUND(H228,2)*ROUND(G228,3),2)</f>
        <v>0</v>
      </c>
      <c r="J228" s="27" t="s">
        <v>64</v>
      </c>
      <c r="O228">
        <f>(I228*21)/100</f>
        <v>0</v>
      </c>
      <c r="P228" t="s">
        <v>33</v>
      </c>
    </row>
    <row r="229" spans="1:16" x14ac:dyDescent="0.2">
      <c r="A229" s="30" t="s">
        <v>65</v>
      </c>
      <c r="E229" s="31" t="s">
        <v>66</v>
      </c>
    </row>
    <row r="230" spans="1:16" x14ac:dyDescent="0.2">
      <c r="A230" s="32" t="s">
        <v>67</v>
      </c>
      <c r="E230" s="33" t="s">
        <v>66</v>
      </c>
    </row>
    <row r="231" spans="1:16" ht="114.75" x14ac:dyDescent="0.2">
      <c r="A231" t="s">
        <v>68</v>
      </c>
      <c r="E231" s="31" t="s">
        <v>282</v>
      </c>
    </row>
    <row r="232" spans="1:16" ht="25.5" x14ac:dyDescent="0.2">
      <c r="A232" s="20" t="s">
        <v>60</v>
      </c>
      <c r="B232" s="25" t="s">
        <v>283</v>
      </c>
      <c r="C232" s="25" t="s">
        <v>284</v>
      </c>
      <c r="D232" s="20" t="s">
        <v>39</v>
      </c>
      <c r="E232" s="26" t="s">
        <v>285</v>
      </c>
      <c r="F232" s="27" t="s">
        <v>76</v>
      </c>
      <c r="G232" s="28">
        <v>1</v>
      </c>
      <c r="H232" s="29">
        <v>0</v>
      </c>
      <c r="I232" s="29">
        <f>ROUND(ROUND(H232,2)*ROUND(G232,3),2)</f>
        <v>0</v>
      </c>
      <c r="J232" s="27" t="s">
        <v>64</v>
      </c>
      <c r="O232">
        <f>(I232*21)/100</f>
        <v>0</v>
      </c>
      <c r="P232" t="s">
        <v>33</v>
      </c>
    </row>
    <row r="233" spans="1:16" x14ac:dyDescent="0.2">
      <c r="A233" s="30" t="s">
        <v>65</v>
      </c>
      <c r="E233" s="31" t="s">
        <v>66</v>
      </c>
    </row>
    <row r="234" spans="1:16" x14ac:dyDescent="0.2">
      <c r="A234" s="32" t="s">
        <v>67</v>
      </c>
      <c r="E234" s="33" t="s">
        <v>66</v>
      </c>
    </row>
    <row r="235" spans="1:16" ht="89.25" x14ac:dyDescent="0.2">
      <c r="A235" t="s">
        <v>68</v>
      </c>
      <c r="E235" s="31" t="s">
        <v>286</v>
      </c>
    </row>
    <row r="236" spans="1:16" ht="25.5" x14ac:dyDescent="0.2">
      <c r="A236" s="20" t="s">
        <v>60</v>
      </c>
      <c r="B236" s="25" t="s">
        <v>287</v>
      </c>
      <c r="C236" s="25" t="s">
        <v>288</v>
      </c>
      <c r="D236" s="20" t="s">
        <v>39</v>
      </c>
      <c r="E236" s="26" t="s">
        <v>289</v>
      </c>
      <c r="F236" s="27" t="s">
        <v>76</v>
      </c>
      <c r="G236" s="28">
        <v>1</v>
      </c>
      <c r="H236" s="29">
        <v>0</v>
      </c>
      <c r="I236" s="29">
        <f>ROUND(ROUND(H236,2)*ROUND(G236,3),2)</f>
        <v>0</v>
      </c>
      <c r="J236" s="27" t="s">
        <v>64</v>
      </c>
      <c r="O236">
        <f>(I236*21)/100</f>
        <v>0</v>
      </c>
      <c r="P236" t="s">
        <v>33</v>
      </c>
    </row>
    <row r="237" spans="1:16" x14ac:dyDescent="0.2">
      <c r="A237" s="30" t="s">
        <v>65</v>
      </c>
      <c r="E237" s="31" t="s">
        <v>66</v>
      </c>
    </row>
    <row r="238" spans="1:16" x14ac:dyDescent="0.2">
      <c r="A238" s="32" t="s">
        <v>67</v>
      </c>
      <c r="E238" s="33" t="s">
        <v>66</v>
      </c>
    </row>
    <row r="239" spans="1:16" ht="89.25" x14ac:dyDescent="0.2">
      <c r="A239" t="s">
        <v>68</v>
      </c>
      <c r="E239" s="31" t="s">
        <v>290</v>
      </c>
    </row>
    <row r="240" spans="1:16" x14ac:dyDescent="0.2">
      <c r="A240" s="20" t="s">
        <v>60</v>
      </c>
      <c r="B240" s="25" t="s">
        <v>291</v>
      </c>
      <c r="C240" s="25" t="s">
        <v>292</v>
      </c>
      <c r="D240" s="20" t="s">
        <v>39</v>
      </c>
      <c r="E240" s="26" t="s">
        <v>293</v>
      </c>
      <c r="F240" s="27" t="s">
        <v>76</v>
      </c>
      <c r="G240" s="28">
        <v>1</v>
      </c>
      <c r="H240" s="29">
        <v>0</v>
      </c>
      <c r="I240" s="29">
        <f>ROUND(ROUND(H240,2)*ROUND(G240,3),2)</f>
        <v>0</v>
      </c>
      <c r="J240" s="27" t="s">
        <v>64</v>
      </c>
      <c r="O240">
        <f>(I240*21)/100</f>
        <v>0</v>
      </c>
      <c r="P240" t="s">
        <v>33</v>
      </c>
    </row>
    <row r="241" spans="1:16" x14ac:dyDescent="0.2">
      <c r="A241" s="30" t="s">
        <v>65</v>
      </c>
      <c r="E241" s="31" t="s">
        <v>66</v>
      </c>
    </row>
    <row r="242" spans="1:16" x14ac:dyDescent="0.2">
      <c r="A242" s="32" t="s">
        <v>67</v>
      </c>
      <c r="E242" s="33" t="s">
        <v>66</v>
      </c>
    </row>
    <row r="243" spans="1:16" ht="102" x14ac:dyDescent="0.2">
      <c r="A243" t="s">
        <v>68</v>
      </c>
      <c r="E243" s="31" t="s">
        <v>294</v>
      </c>
    </row>
    <row r="244" spans="1:16" x14ac:dyDescent="0.2">
      <c r="A244" s="20" t="s">
        <v>60</v>
      </c>
      <c r="B244" s="25" t="s">
        <v>295</v>
      </c>
      <c r="C244" s="25" t="s">
        <v>296</v>
      </c>
      <c r="D244" s="20" t="s">
        <v>39</v>
      </c>
      <c r="E244" s="26" t="s">
        <v>297</v>
      </c>
      <c r="F244" s="27" t="s">
        <v>76</v>
      </c>
      <c r="G244" s="28">
        <v>1</v>
      </c>
      <c r="H244" s="29">
        <v>0</v>
      </c>
      <c r="I244" s="29">
        <f>ROUND(ROUND(H244,2)*ROUND(G244,3),2)</f>
        <v>0</v>
      </c>
      <c r="J244" s="27" t="s">
        <v>64</v>
      </c>
      <c r="O244">
        <f>(I244*21)/100</f>
        <v>0</v>
      </c>
      <c r="P244" t="s">
        <v>33</v>
      </c>
    </row>
    <row r="245" spans="1:16" x14ac:dyDescent="0.2">
      <c r="A245" s="30" t="s">
        <v>65</v>
      </c>
      <c r="E245" s="31" t="s">
        <v>66</v>
      </c>
    </row>
    <row r="246" spans="1:16" x14ac:dyDescent="0.2">
      <c r="A246" s="32" t="s">
        <v>67</v>
      </c>
      <c r="E246" s="33" t="s">
        <v>66</v>
      </c>
    </row>
    <row r="247" spans="1:16" ht="127.5" x14ac:dyDescent="0.2">
      <c r="A247" t="s">
        <v>68</v>
      </c>
      <c r="E247" s="31" t="s">
        <v>298</v>
      </c>
    </row>
    <row r="248" spans="1:16" x14ac:dyDescent="0.2">
      <c r="A248" s="20" t="s">
        <v>60</v>
      </c>
      <c r="B248" s="25" t="s">
        <v>299</v>
      </c>
      <c r="C248" s="25" t="s">
        <v>300</v>
      </c>
      <c r="D248" s="20" t="s">
        <v>39</v>
      </c>
      <c r="E248" s="26" t="s">
        <v>301</v>
      </c>
      <c r="F248" s="27" t="s">
        <v>76</v>
      </c>
      <c r="G248" s="28">
        <v>1</v>
      </c>
      <c r="H248" s="29">
        <v>0</v>
      </c>
      <c r="I248" s="29">
        <f>ROUND(ROUND(H248,2)*ROUND(G248,3),2)</f>
        <v>0</v>
      </c>
      <c r="J248" s="27" t="s">
        <v>64</v>
      </c>
      <c r="O248">
        <f>(I248*21)/100</f>
        <v>0</v>
      </c>
      <c r="P248" t="s">
        <v>33</v>
      </c>
    </row>
    <row r="249" spans="1:16" x14ac:dyDescent="0.2">
      <c r="A249" s="30" t="s">
        <v>65</v>
      </c>
      <c r="E249" s="31" t="s">
        <v>66</v>
      </c>
    </row>
    <row r="250" spans="1:16" x14ac:dyDescent="0.2">
      <c r="A250" s="32" t="s">
        <v>67</v>
      </c>
      <c r="E250" s="33" t="s">
        <v>66</v>
      </c>
    </row>
    <row r="251" spans="1:16" ht="140.25" x14ac:dyDescent="0.2">
      <c r="A251" t="s">
        <v>68</v>
      </c>
      <c r="E251" s="31" t="s">
        <v>302</v>
      </c>
    </row>
    <row r="252" spans="1:16" ht="25.5" x14ac:dyDescent="0.2">
      <c r="A252" s="20" t="s">
        <v>60</v>
      </c>
      <c r="B252" s="25" t="s">
        <v>303</v>
      </c>
      <c r="C252" s="25" t="s">
        <v>304</v>
      </c>
      <c r="D252" s="20" t="s">
        <v>39</v>
      </c>
      <c r="E252" s="26" t="s">
        <v>305</v>
      </c>
      <c r="F252" s="27" t="s">
        <v>76</v>
      </c>
      <c r="G252" s="28">
        <v>1</v>
      </c>
      <c r="H252" s="29">
        <v>0</v>
      </c>
      <c r="I252" s="29">
        <f>ROUND(ROUND(H252,2)*ROUND(G252,3),2)</f>
        <v>0</v>
      </c>
      <c r="J252" s="27" t="s">
        <v>64</v>
      </c>
      <c r="O252">
        <f>(I252*21)/100</f>
        <v>0</v>
      </c>
      <c r="P252" t="s">
        <v>33</v>
      </c>
    </row>
    <row r="253" spans="1:16" x14ac:dyDescent="0.2">
      <c r="A253" s="30" t="s">
        <v>65</v>
      </c>
      <c r="E253" s="31" t="s">
        <v>66</v>
      </c>
    </row>
    <row r="254" spans="1:16" x14ac:dyDescent="0.2">
      <c r="A254" s="32" t="s">
        <v>67</v>
      </c>
      <c r="E254" s="33" t="s">
        <v>66</v>
      </c>
    </row>
    <row r="255" spans="1:16" ht="165.75" x14ac:dyDescent="0.2">
      <c r="A255" t="s">
        <v>68</v>
      </c>
      <c r="E255" s="31" t="s">
        <v>306</v>
      </c>
    </row>
    <row r="256" spans="1:16" ht="25.5" x14ac:dyDescent="0.2">
      <c r="A256" s="20" t="s">
        <v>60</v>
      </c>
      <c r="B256" s="25" t="s">
        <v>307</v>
      </c>
      <c r="C256" s="25" t="s">
        <v>308</v>
      </c>
      <c r="D256" s="20" t="s">
        <v>39</v>
      </c>
      <c r="E256" s="26" t="s">
        <v>309</v>
      </c>
      <c r="F256" s="27" t="s">
        <v>76</v>
      </c>
      <c r="G256" s="28">
        <v>1</v>
      </c>
      <c r="H256" s="29">
        <v>0</v>
      </c>
      <c r="I256" s="29">
        <f>ROUND(ROUND(H256,2)*ROUND(G256,3),2)</f>
        <v>0</v>
      </c>
      <c r="J256" s="27" t="s">
        <v>64</v>
      </c>
      <c r="O256">
        <f>(I256*21)/100</f>
        <v>0</v>
      </c>
      <c r="P256" t="s">
        <v>33</v>
      </c>
    </row>
    <row r="257" spans="1:16" x14ac:dyDescent="0.2">
      <c r="A257" s="30" t="s">
        <v>65</v>
      </c>
      <c r="E257" s="31" t="s">
        <v>66</v>
      </c>
    </row>
    <row r="258" spans="1:16" x14ac:dyDescent="0.2">
      <c r="A258" s="32" t="s">
        <v>67</v>
      </c>
      <c r="E258" s="33" t="s">
        <v>66</v>
      </c>
    </row>
    <row r="259" spans="1:16" ht="114.75" x14ac:dyDescent="0.2">
      <c r="A259" t="s">
        <v>68</v>
      </c>
      <c r="E259" s="31" t="s">
        <v>310</v>
      </c>
    </row>
    <row r="260" spans="1:16" ht="25.5" x14ac:dyDescent="0.2">
      <c r="A260" s="20" t="s">
        <v>60</v>
      </c>
      <c r="B260" s="25" t="s">
        <v>311</v>
      </c>
      <c r="C260" s="25" t="s">
        <v>312</v>
      </c>
      <c r="D260" s="20" t="s">
        <v>39</v>
      </c>
      <c r="E260" s="26" t="s">
        <v>313</v>
      </c>
      <c r="F260" s="27" t="s">
        <v>76</v>
      </c>
      <c r="G260" s="28">
        <v>1</v>
      </c>
      <c r="H260" s="29">
        <v>0</v>
      </c>
      <c r="I260" s="29">
        <f>ROUND(ROUND(H260,2)*ROUND(G260,3),2)</f>
        <v>0</v>
      </c>
      <c r="J260" s="27" t="s">
        <v>64</v>
      </c>
      <c r="O260">
        <f>(I260*21)/100</f>
        <v>0</v>
      </c>
      <c r="P260" t="s">
        <v>33</v>
      </c>
    </row>
    <row r="261" spans="1:16" x14ac:dyDescent="0.2">
      <c r="A261" s="30" t="s">
        <v>65</v>
      </c>
      <c r="E261" s="31" t="s">
        <v>66</v>
      </c>
    </row>
    <row r="262" spans="1:16" x14ac:dyDescent="0.2">
      <c r="A262" s="32" t="s">
        <v>67</v>
      </c>
      <c r="E262" s="33" t="s">
        <v>66</v>
      </c>
    </row>
    <row r="263" spans="1:16" ht="153" x14ac:dyDescent="0.2">
      <c r="A263" t="s">
        <v>68</v>
      </c>
      <c r="E263" s="31" t="s">
        <v>314</v>
      </c>
    </row>
    <row r="264" spans="1:16" x14ac:dyDescent="0.2">
      <c r="A264" s="20" t="s">
        <v>60</v>
      </c>
      <c r="B264" s="25" t="s">
        <v>315</v>
      </c>
      <c r="C264" s="25" t="s">
        <v>316</v>
      </c>
      <c r="D264" s="20" t="s">
        <v>39</v>
      </c>
      <c r="E264" s="26" t="s">
        <v>317</v>
      </c>
      <c r="F264" s="27" t="s">
        <v>76</v>
      </c>
      <c r="G264" s="28">
        <v>1</v>
      </c>
      <c r="H264" s="29">
        <v>0</v>
      </c>
      <c r="I264" s="29">
        <f>ROUND(ROUND(H264,2)*ROUND(G264,3),2)</f>
        <v>0</v>
      </c>
      <c r="J264" s="27" t="s">
        <v>64</v>
      </c>
      <c r="O264">
        <f>(I264*21)/100</f>
        <v>0</v>
      </c>
      <c r="P264" t="s">
        <v>33</v>
      </c>
    </row>
    <row r="265" spans="1:16" x14ac:dyDescent="0.2">
      <c r="A265" s="30" t="s">
        <v>65</v>
      </c>
      <c r="E265" s="31" t="s">
        <v>66</v>
      </c>
    </row>
    <row r="266" spans="1:16" x14ac:dyDescent="0.2">
      <c r="A266" s="32" t="s">
        <v>67</v>
      </c>
      <c r="E266" s="33" t="s">
        <v>66</v>
      </c>
    </row>
    <row r="267" spans="1:16" ht="114.75" x14ac:dyDescent="0.2">
      <c r="A267" t="s">
        <v>68</v>
      </c>
      <c r="E267" s="31" t="s">
        <v>318</v>
      </c>
    </row>
    <row r="268" spans="1:16" x14ac:dyDescent="0.2">
      <c r="A268" s="20" t="s">
        <v>60</v>
      </c>
      <c r="B268" s="25" t="s">
        <v>319</v>
      </c>
      <c r="C268" s="25" t="s">
        <v>320</v>
      </c>
      <c r="D268" s="20" t="s">
        <v>39</v>
      </c>
      <c r="E268" s="26" t="s">
        <v>321</v>
      </c>
      <c r="F268" s="27" t="s">
        <v>76</v>
      </c>
      <c r="G268" s="28">
        <v>1</v>
      </c>
      <c r="H268" s="29">
        <v>0</v>
      </c>
      <c r="I268" s="29">
        <f>ROUND(ROUND(H268,2)*ROUND(G268,3),2)</f>
        <v>0</v>
      </c>
      <c r="J268" s="27" t="s">
        <v>64</v>
      </c>
      <c r="O268">
        <f>(I268*21)/100</f>
        <v>0</v>
      </c>
      <c r="P268" t="s">
        <v>33</v>
      </c>
    </row>
    <row r="269" spans="1:16" x14ac:dyDescent="0.2">
      <c r="A269" s="30" t="s">
        <v>65</v>
      </c>
      <c r="E269" s="31" t="s">
        <v>66</v>
      </c>
    </row>
    <row r="270" spans="1:16" x14ac:dyDescent="0.2">
      <c r="A270" s="32" t="s">
        <v>67</v>
      </c>
      <c r="E270" s="33" t="s">
        <v>66</v>
      </c>
    </row>
    <row r="271" spans="1:16" ht="114.75" x14ac:dyDescent="0.2">
      <c r="A271" t="s">
        <v>68</v>
      </c>
      <c r="E271" s="31" t="s">
        <v>322</v>
      </c>
    </row>
    <row r="272" spans="1:16" x14ac:dyDescent="0.2">
      <c r="A272" s="20" t="s">
        <v>60</v>
      </c>
      <c r="B272" s="25" t="s">
        <v>323</v>
      </c>
      <c r="C272" s="25" t="s">
        <v>324</v>
      </c>
      <c r="D272" s="20" t="s">
        <v>39</v>
      </c>
      <c r="E272" s="26" t="s">
        <v>325</v>
      </c>
      <c r="F272" s="27" t="s">
        <v>76</v>
      </c>
      <c r="G272" s="28">
        <v>4</v>
      </c>
      <c r="H272" s="29">
        <v>0</v>
      </c>
      <c r="I272" s="29">
        <f>ROUND(ROUND(H272,2)*ROUND(G272,3),2)</f>
        <v>0</v>
      </c>
      <c r="J272" s="27" t="s">
        <v>64</v>
      </c>
      <c r="O272">
        <f>(I272*21)/100</f>
        <v>0</v>
      </c>
      <c r="P272" t="s">
        <v>33</v>
      </c>
    </row>
    <row r="273" spans="1:16" x14ac:dyDescent="0.2">
      <c r="A273" s="30" t="s">
        <v>65</v>
      </c>
      <c r="E273" s="31" t="s">
        <v>66</v>
      </c>
    </row>
    <row r="274" spans="1:16" x14ac:dyDescent="0.2">
      <c r="A274" s="32" t="s">
        <v>67</v>
      </c>
      <c r="E274" s="33" t="s">
        <v>326</v>
      </c>
    </row>
    <row r="275" spans="1:16" ht="114.75" x14ac:dyDescent="0.2">
      <c r="A275" t="s">
        <v>68</v>
      </c>
      <c r="E275" s="31" t="s">
        <v>327</v>
      </c>
    </row>
    <row r="276" spans="1:16" x14ac:dyDescent="0.2">
      <c r="A276" s="20" t="s">
        <v>60</v>
      </c>
      <c r="B276" s="25" t="s">
        <v>328</v>
      </c>
      <c r="C276" s="25" t="s">
        <v>329</v>
      </c>
      <c r="D276" s="20" t="s">
        <v>39</v>
      </c>
      <c r="E276" s="26" t="s">
        <v>330</v>
      </c>
      <c r="F276" s="27" t="s">
        <v>76</v>
      </c>
      <c r="G276" s="28">
        <v>4</v>
      </c>
      <c r="H276" s="29">
        <v>0</v>
      </c>
      <c r="I276" s="29">
        <f>ROUND(ROUND(H276,2)*ROUND(G276,3),2)</f>
        <v>0</v>
      </c>
      <c r="J276" s="27" t="s">
        <v>64</v>
      </c>
      <c r="O276">
        <f>(I276*21)/100</f>
        <v>0</v>
      </c>
      <c r="P276" t="s">
        <v>33</v>
      </c>
    </row>
    <row r="277" spans="1:16" x14ac:dyDescent="0.2">
      <c r="A277" s="30" t="s">
        <v>65</v>
      </c>
      <c r="E277" s="31" t="s">
        <v>66</v>
      </c>
    </row>
    <row r="278" spans="1:16" x14ac:dyDescent="0.2">
      <c r="A278" s="32" t="s">
        <v>67</v>
      </c>
      <c r="E278" s="33" t="s">
        <v>66</v>
      </c>
    </row>
    <row r="279" spans="1:16" ht="140.25" x14ac:dyDescent="0.2">
      <c r="A279" t="s">
        <v>68</v>
      </c>
      <c r="E279" s="31" t="s">
        <v>331</v>
      </c>
    </row>
    <row r="280" spans="1:16" x14ac:dyDescent="0.2">
      <c r="A280" s="20" t="s">
        <v>60</v>
      </c>
      <c r="B280" s="25" t="s">
        <v>332</v>
      </c>
      <c r="C280" s="25" t="s">
        <v>333</v>
      </c>
      <c r="D280" s="20" t="s">
        <v>39</v>
      </c>
      <c r="E280" s="26" t="s">
        <v>334</v>
      </c>
      <c r="F280" s="27" t="s">
        <v>76</v>
      </c>
      <c r="G280" s="28">
        <v>5</v>
      </c>
      <c r="H280" s="29">
        <v>0</v>
      </c>
      <c r="I280" s="29">
        <f>ROUND(ROUND(H280,2)*ROUND(G280,3),2)</f>
        <v>0</v>
      </c>
      <c r="J280" s="27" t="s">
        <v>64</v>
      </c>
      <c r="O280">
        <f>(I280*21)/100</f>
        <v>0</v>
      </c>
      <c r="P280" t="s">
        <v>33</v>
      </c>
    </row>
    <row r="281" spans="1:16" x14ac:dyDescent="0.2">
      <c r="A281" s="30" t="s">
        <v>65</v>
      </c>
      <c r="E281" s="31" t="s">
        <v>66</v>
      </c>
    </row>
    <row r="282" spans="1:16" x14ac:dyDescent="0.2">
      <c r="A282" s="32" t="s">
        <v>67</v>
      </c>
      <c r="E282" s="33" t="s">
        <v>66</v>
      </c>
    </row>
    <row r="283" spans="1:16" ht="153" x14ac:dyDescent="0.2">
      <c r="A283" t="s">
        <v>68</v>
      </c>
      <c r="E283" s="31" t="s">
        <v>335</v>
      </c>
    </row>
    <row r="284" spans="1:16" x14ac:dyDescent="0.2">
      <c r="A284" s="20" t="s">
        <v>60</v>
      </c>
      <c r="B284" s="25" t="s">
        <v>336</v>
      </c>
      <c r="C284" s="25" t="s">
        <v>337</v>
      </c>
      <c r="D284" s="20" t="s">
        <v>39</v>
      </c>
      <c r="E284" s="26" t="s">
        <v>338</v>
      </c>
      <c r="F284" s="27" t="s">
        <v>76</v>
      </c>
      <c r="G284" s="28">
        <v>1</v>
      </c>
      <c r="H284" s="29">
        <v>0</v>
      </c>
      <c r="I284" s="29">
        <f>ROUND(ROUND(H284,2)*ROUND(G284,3),2)</f>
        <v>0</v>
      </c>
      <c r="J284" s="27" t="s">
        <v>64</v>
      </c>
      <c r="O284">
        <f>(I284*21)/100</f>
        <v>0</v>
      </c>
      <c r="P284" t="s">
        <v>33</v>
      </c>
    </row>
    <row r="285" spans="1:16" x14ac:dyDescent="0.2">
      <c r="A285" s="30" t="s">
        <v>65</v>
      </c>
      <c r="E285" s="31" t="s">
        <v>66</v>
      </c>
    </row>
    <row r="286" spans="1:16" x14ac:dyDescent="0.2">
      <c r="A286" s="32" t="s">
        <v>67</v>
      </c>
      <c r="E286" s="33" t="s">
        <v>66</v>
      </c>
    </row>
    <row r="287" spans="1:16" ht="114.75" x14ac:dyDescent="0.2">
      <c r="A287" t="s">
        <v>68</v>
      </c>
      <c r="E287" s="31" t="s">
        <v>339</v>
      </c>
    </row>
    <row r="288" spans="1:16" x14ac:dyDescent="0.2">
      <c r="A288" s="20" t="s">
        <v>60</v>
      </c>
      <c r="B288" s="25" t="s">
        <v>340</v>
      </c>
      <c r="C288" s="25" t="s">
        <v>341</v>
      </c>
      <c r="D288" s="20" t="s">
        <v>39</v>
      </c>
      <c r="E288" s="26" t="s">
        <v>342</v>
      </c>
      <c r="F288" s="27" t="s">
        <v>76</v>
      </c>
      <c r="G288" s="28">
        <v>1</v>
      </c>
      <c r="H288" s="29">
        <v>0</v>
      </c>
      <c r="I288" s="29">
        <f>ROUND(ROUND(H288,2)*ROUND(G288,3),2)</f>
        <v>0</v>
      </c>
      <c r="J288" s="27" t="s">
        <v>64</v>
      </c>
      <c r="O288">
        <f>(I288*21)/100</f>
        <v>0</v>
      </c>
      <c r="P288" t="s">
        <v>33</v>
      </c>
    </row>
    <row r="289" spans="1:16" x14ac:dyDescent="0.2">
      <c r="A289" s="30" t="s">
        <v>65</v>
      </c>
      <c r="E289" s="31" t="s">
        <v>66</v>
      </c>
    </row>
    <row r="290" spans="1:16" x14ac:dyDescent="0.2">
      <c r="A290" s="32" t="s">
        <v>67</v>
      </c>
      <c r="E290" s="33" t="s">
        <v>66</v>
      </c>
    </row>
    <row r="291" spans="1:16" ht="114.75" x14ac:dyDescent="0.2">
      <c r="A291" t="s">
        <v>68</v>
      </c>
      <c r="E291" s="31" t="s">
        <v>343</v>
      </c>
    </row>
    <row r="292" spans="1:16" x14ac:dyDescent="0.2">
      <c r="A292" s="20" t="s">
        <v>60</v>
      </c>
      <c r="B292" s="25" t="s">
        <v>344</v>
      </c>
      <c r="C292" s="25" t="s">
        <v>345</v>
      </c>
      <c r="D292" s="20" t="s">
        <v>39</v>
      </c>
      <c r="E292" s="26" t="s">
        <v>346</v>
      </c>
      <c r="F292" s="27" t="s">
        <v>144</v>
      </c>
      <c r="G292" s="28">
        <v>40</v>
      </c>
      <c r="H292" s="29">
        <v>0</v>
      </c>
      <c r="I292" s="29">
        <f>ROUND(ROUND(H292,2)*ROUND(G292,3),2)</f>
        <v>0</v>
      </c>
      <c r="J292" s="27" t="s">
        <v>64</v>
      </c>
      <c r="O292">
        <f>(I292*21)/100</f>
        <v>0</v>
      </c>
      <c r="P292" t="s">
        <v>33</v>
      </c>
    </row>
    <row r="293" spans="1:16" x14ac:dyDescent="0.2">
      <c r="A293" s="30" t="s">
        <v>65</v>
      </c>
      <c r="E293" s="31" t="s">
        <v>66</v>
      </c>
    </row>
    <row r="294" spans="1:16" x14ac:dyDescent="0.2">
      <c r="A294" s="32" t="s">
        <v>67</v>
      </c>
      <c r="E294" s="33" t="s">
        <v>66</v>
      </c>
    </row>
    <row r="295" spans="1:16" ht="114.75" x14ac:dyDescent="0.2">
      <c r="A295" t="s">
        <v>68</v>
      </c>
      <c r="E295" s="31" t="s">
        <v>347</v>
      </c>
    </row>
    <row r="296" spans="1:16" x14ac:dyDescent="0.2">
      <c r="A296" s="20" t="s">
        <v>60</v>
      </c>
      <c r="B296" s="25" t="s">
        <v>348</v>
      </c>
      <c r="C296" s="25" t="s">
        <v>349</v>
      </c>
      <c r="D296" s="20" t="s">
        <v>39</v>
      </c>
      <c r="E296" s="26" t="s">
        <v>350</v>
      </c>
      <c r="F296" s="27" t="s">
        <v>144</v>
      </c>
      <c r="G296" s="28">
        <v>40</v>
      </c>
      <c r="H296" s="29">
        <v>0</v>
      </c>
      <c r="I296" s="29">
        <f>ROUND(ROUND(H296,2)*ROUND(G296,3),2)</f>
        <v>0</v>
      </c>
      <c r="J296" s="27" t="s">
        <v>64</v>
      </c>
      <c r="O296">
        <f>(I296*21)/100</f>
        <v>0</v>
      </c>
      <c r="P296" t="s">
        <v>33</v>
      </c>
    </row>
    <row r="297" spans="1:16" x14ac:dyDescent="0.2">
      <c r="A297" s="30" t="s">
        <v>65</v>
      </c>
      <c r="E297" s="31" t="s">
        <v>66</v>
      </c>
    </row>
    <row r="298" spans="1:16" x14ac:dyDescent="0.2">
      <c r="A298" s="32" t="s">
        <v>67</v>
      </c>
      <c r="E298" s="33" t="s">
        <v>66</v>
      </c>
    </row>
    <row r="299" spans="1:16" ht="102" x14ac:dyDescent="0.2">
      <c r="A299" t="s">
        <v>68</v>
      </c>
      <c r="E299" s="31" t="s">
        <v>351</v>
      </c>
    </row>
    <row r="300" spans="1:16" x14ac:dyDescent="0.2">
      <c r="A300" s="20" t="s">
        <v>60</v>
      </c>
      <c r="B300" s="25" t="s">
        <v>352</v>
      </c>
      <c r="C300" s="25" t="s">
        <v>353</v>
      </c>
      <c r="D300" s="20" t="s">
        <v>39</v>
      </c>
      <c r="E300" s="26" t="s">
        <v>354</v>
      </c>
      <c r="F300" s="27" t="s">
        <v>76</v>
      </c>
      <c r="G300" s="28">
        <v>10</v>
      </c>
      <c r="H300" s="29">
        <v>0</v>
      </c>
      <c r="I300" s="29">
        <f>ROUND(ROUND(H300,2)*ROUND(G300,3),2)</f>
        <v>0</v>
      </c>
      <c r="J300" s="27" t="s">
        <v>64</v>
      </c>
      <c r="O300">
        <f>(I300*21)/100</f>
        <v>0</v>
      </c>
      <c r="P300" t="s">
        <v>33</v>
      </c>
    </row>
    <row r="301" spans="1:16" x14ac:dyDescent="0.2">
      <c r="A301" s="30" t="s">
        <v>65</v>
      </c>
      <c r="E301" s="31" t="s">
        <v>66</v>
      </c>
    </row>
    <row r="302" spans="1:16" x14ac:dyDescent="0.2">
      <c r="A302" s="32" t="s">
        <v>67</v>
      </c>
      <c r="E302" s="33" t="s">
        <v>66</v>
      </c>
    </row>
    <row r="303" spans="1:16" ht="140.25" x14ac:dyDescent="0.2">
      <c r="A303" t="s">
        <v>68</v>
      </c>
      <c r="E303" s="31" t="s">
        <v>355</v>
      </c>
    </row>
    <row r="304" spans="1:16" x14ac:dyDescent="0.2">
      <c r="A304" s="20" t="s">
        <v>60</v>
      </c>
      <c r="B304" s="25" t="s">
        <v>356</v>
      </c>
      <c r="C304" s="25" t="s">
        <v>357</v>
      </c>
      <c r="D304" s="20" t="s">
        <v>39</v>
      </c>
      <c r="E304" s="26" t="s">
        <v>358</v>
      </c>
      <c r="F304" s="27" t="s">
        <v>76</v>
      </c>
      <c r="G304" s="28">
        <v>4</v>
      </c>
      <c r="H304" s="29">
        <v>0</v>
      </c>
      <c r="I304" s="29">
        <f>ROUND(ROUND(H304,2)*ROUND(G304,3),2)</f>
        <v>0</v>
      </c>
      <c r="J304" s="27" t="s">
        <v>64</v>
      </c>
      <c r="O304">
        <f>(I304*21)/100</f>
        <v>0</v>
      </c>
      <c r="P304" t="s">
        <v>33</v>
      </c>
    </row>
    <row r="305" spans="1:16" x14ac:dyDescent="0.2">
      <c r="A305" s="30" t="s">
        <v>65</v>
      </c>
      <c r="E305" s="31" t="s">
        <v>66</v>
      </c>
    </row>
    <row r="306" spans="1:16" x14ac:dyDescent="0.2">
      <c r="A306" s="32" t="s">
        <v>67</v>
      </c>
      <c r="E306" s="33" t="s">
        <v>359</v>
      </c>
    </row>
    <row r="307" spans="1:16" ht="114.75" x14ac:dyDescent="0.2">
      <c r="A307" t="s">
        <v>68</v>
      </c>
      <c r="E307" s="31" t="s">
        <v>360</v>
      </c>
    </row>
    <row r="308" spans="1:16" ht="25.5" x14ac:dyDescent="0.2">
      <c r="A308" s="20" t="s">
        <v>60</v>
      </c>
      <c r="B308" s="25" t="s">
        <v>361</v>
      </c>
      <c r="C308" s="25" t="s">
        <v>362</v>
      </c>
      <c r="D308" s="20" t="s">
        <v>39</v>
      </c>
      <c r="E308" s="26" t="s">
        <v>363</v>
      </c>
      <c r="F308" s="27" t="s">
        <v>76</v>
      </c>
      <c r="G308" s="28">
        <v>10</v>
      </c>
      <c r="H308" s="29">
        <v>0</v>
      </c>
      <c r="I308" s="29">
        <f>ROUND(ROUND(H308,2)*ROUND(G308,3),2)</f>
        <v>0</v>
      </c>
      <c r="J308" s="27" t="s">
        <v>64</v>
      </c>
      <c r="O308">
        <f>(I308*21)/100</f>
        <v>0</v>
      </c>
      <c r="P308" t="s">
        <v>33</v>
      </c>
    </row>
    <row r="309" spans="1:16" x14ac:dyDescent="0.2">
      <c r="A309" s="30" t="s">
        <v>65</v>
      </c>
      <c r="E309" s="31" t="s">
        <v>66</v>
      </c>
    </row>
    <row r="310" spans="1:16" x14ac:dyDescent="0.2">
      <c r="A310" s="32" t="s">
        <v>67</v>
      </c>
      <c r="E310" s="33" t="s">
        <v>66</v>
      </c>
    </row>
    <row r="311" spans="1:16" ht="89.25" x14ac:dyDescent="0.2">
      <c r="A311" t="s">
        <v>68</v>
      </c>
      <c r="E311" s="31" t="s">
        <v>364</v>
      </c>
    </row>
    <row r="312" spans="1:16" ht="25.5" x14ac:dyDescent="0.2">
      <c r="A312" s="20" t="s">
        <v>60</v>
      </c>
      <c r="B312" s="25" t="s">
        <v>365</v>
      </c>
      <c r="C312" s="25" t="s">
        <v>366</v>
      </c>
      <c r="D312" s="20" t="s">
        <v>39</v>
      </c>
      <c r="E312" s="26" t="s">
        <v>367</v>
      </c>
      <c r="F312" s="27" t="s">
        <v>76</v>
      </c>
      <c r="G312" s="28">
        <v>1</v>
      </c>
      <c r="H312" s="29">
        <v>0</v>
      </c>
      <c r="I312" s="29">
        <f>ROUND(ROUND(H312,2)*ROUND(G312,3),2)</f>
        <v>0</v>
      </c>
      <c r="J312" s="27" t="s">
        <v>64</v>
      </c>
      <c r="O312">
        <f>(I312*21)/100</f>
        <v>0</v>
      </c>
      <c r="P312" t="s">
        <v>33</v>
      </c>
    </row>
    <row r="313" spans="1:16" x14ac:dyDescent="0.2">
      <c r="A313" s="30" t="s">
        <v>65</v>
      </c>
      <c r="E313" s="31" t="s">
        <v>66</v>
      </c>
    </row>
    <row r="314" spans="1:16" x14ac:dyDescent="0.2">
      <c r="A314" s="32" t="s">
        <v>67</v>
      </c>
      <c r="E314" s="33" t="s">
        <v>66</v>
      </c>
    </row>
    <row r="315" spans="1:16" ht="102" x14ac:dyDescent="0.2">
      <c r="A315" t="s">
        <v>68</v>
      </c>
      <c r="E315" s="31" t="s">
        <v>368</v>
      </c>
    </row>
    <row r="316" spans="1:16" x14ac:dyDescent="0.2">
      <c r="A316" s="20" t="s">
        <v>60</v>
      </c>
      <c r="B316" s="25" t="s">
        <v>369</v>
      </c>
      <c r="C316" s="25" t="s">
        <v>370</v>
      </c>
      <c r="D316" s="20" t="s">
        <v>39</v>
      </c>
      <c r="E316" s="26" t="s">
        <v>371</v>
      </c>
      <c r="F316" s="27" t="s">
        <v>144</v>
      </c>
      <c r="G316" s="28">
        <v>40</v>
      </c>
      <c r="H316" s="29">
        <v>0</v>
      </c>
      <c r="I316" s="29">
        <f>ROUND(ROUND(H316,2)*ROUND(G316,3),2)</f>
        <v>0</v>
      </c>
      <c r="J316" s="27" t="s">
        <v>64</v>
      </c>
      <c r="O316">
        <f>(I316*21)/100</f>
        <v>0</v>
      </c>
      <c r="P316" t="s">
        <v>33</v>
      </c>
    </row>
    <row r="317" spans="1:16" x14ac:dyDescent="0.2">
      <c r="A317" s="30" t="s">
        <v>65</v>
      </c>
      <c r="E317" s="31" t="s">
        <v>66</v>
      </c>
    </row>
    <row r="318" spans="1:16" x14ac:dyDescent="0.2">
      <c r="A318" s="32" t="s">
        <v>67</v>
      </c>
      <c r="E318" s="33" t="s">
        <v>66</v>
      </c>
    </row>
    <row r="319" spans="1:16" ht="114.75" x14ac:dyDescent="0.2">
      <c r="A319" t="s">
        <v>68</v>
      </c>
      <c r="E319" s="31" t="s">
        <v>372</v>
      </c>
    </row>
    <row r="320" spans="1:16" x14ac:dyDescent="0.2">
      <c r="A320" s="20" t="s">
        <v>60</v>
      </c>
      <c r="B320" s="25" t="s">
        <v>373</v>
      </c>
      <c r="C320" s="25" t="s">
        <v>374</v>
      </c>
      <c r="D320" s="20" t="s">
        <v>39</v>
      </c>
      <c r="E320" s="26" t="s">
        <v>375</v>
      </c>
      <c r="F320" s="27" t="s">
        <v>76</v>
      </c>
      <c r="G320" s="28">
        <v>1</v>
      </c>
      <c r="H320" s="29">
        <v>0</v>
      </c>
      <c r="I320" s="29">
        <f>ROUND(ROUND(H320,2)*ROUND(G320,3),2)</f>
        <v>0</v>
      </c>
      <c r="J320" s="27" t="s">
        <v>64</v>
      </c>
      <c r="O320">
        <f>(I320*21)/100</f>
        <v>0</v>
      </c>
      <c r="P320" t="s">
        <v>33</v>
      </c>
    </row>
    <row r="321" spans="1:16" x14ac:dyDescent="0.2">
      <c r="A321" s="30" t="s">
        <v>65</v>
      </c>
      <c r="E321" s="31" t="s">
        <v>66</v>
      </c>
    </row>
    <row r="322" spans="1:16" x14ac:dyDescent="0.2">
      <c r="A322" s="32" t="s">
        <v>67</v>
      </c>
      <c r="E322" s="33" t="s">
        <v>66</v>
      </c>
    </row>
    <row r="323" spans="1:16" ht="76.5" x14ac:dyDescent="0.2">
      <c r="A323" t="s">
        <v>68</v>
      </c>
      <c r="E323" s="31" t="s">
        <v>376</v>
      </c>
    </row>
    <row r="324" spans="1:16" x14ac:dyDescent="0.2">
      <c r="A324" s="20" t="s">
        <v>60</v>
      </c>
      <c r="B324" s="25" t="s">
        <v>377</v>
      </c>
      <c r="C324" s="25" t="s">
        <v>378</v>
      </c>
      <c r="D324" s="20" t="s">
        <v>39</v>
      </c>
      <c r="E324" s="26" t="s">
        <v>379</v>
      </c>
      <c r="F324" s="27" t="s">
        <v>76</v>
      </c>
      <c r="G324" s="28">
        <v>1</v>
      </c>
      <c r="H324" s="29">
        <v>0</v>
      </c>
      <c r="I324" s="29">
        <f>ROUND(ROUND(H324,2)*ROUND(G324,3),2)</f>
        <v>0</v>
      </c>
      <c r="J324" s="27" t="s">
        <v>64</v>
      </c>
      <c r="O324">
        <f>(I324*21)/100</f>
        <v>0</v>
      </c>
      <c r="P324" t="s">
        <v>33</v>
      </c>
    </row>
    <row r="325" spans="1:16" x14ac:dyDescent="0.2">
      <c r="A325" s="30" t="s">
        <v>65</v>
      </c>
      <c r="E325" s="31" t="s">
        <v>66</v>
      </c>
    </row>
    <row r="326" spans="1:16" x14ac:dyDescent="0.2">
      <c r="A326" s="32" t="s">
        <v>67</v>
      </c>
      <c r="E326" s="33" t="s">
        <v>66</v>
      </c>
    </row>
    <row r="327" spans="1:16" ht="89.25" x14ac:dyDescent="0.2">
      <c r="A327" t="s">
        <v>68</v>
      </c>
      <c r="E327" s="31" t="s">
        <v>380</v>
      </c>
    </row>
    <row r="328" spans="1:16" ht="25.5" x14ac:dyDescent="0.2">
      <c r="A328" s="20" t="s">
        <v>60</v>
      </c>
      <c r="B328" s="25" t="s">
        <v>381</v>
      </c>
      <c r="C328" s="25" t="s">
        <v>382</v>
      </c>
      <c r="D328" s="20" t="s">
        <v>39</v>
      </c>
      <c r="E328" s="26" t="s">
        <v>383</v>
      </c>
      <c r="F328" s="27" t="s">
        <v>384</v>
      </c>
      <c r="G328" s="28">
        <v>2.0550000000000002</v>
      </c>
      <c r="H328" s="29">
        <v>0</v>
      </c>
      <c r="I328" s="29">
        <f>ROUND(ROUND(H328,2)*ROUND(G328,3),2)</f>
        <v>0</v>
      </c>
      <c r="J328" s="27" t="s">
        <v>64</v>
      </c>
      <c r="O328">
        <f>(I328*21)/100</f>
        <v>0</v>
      </c>
      <c r="P328" t="s">
        <v>33</v>
      </c>
    </row>
    <row r="329" spans="1:16" x14ac:dyDescent="0.2">
      <c r="A329" s="30" t="s">
        <v>65</v>
      </c>
      <c r="E329" s="31" t="s">
        <v>66</v>
      </c>
    </row>
    <row r="330" spans="1:16" x14ac:dyDescent="0.2">
      <c r="A330" s="32" t="s">
        <v>67</v>
      </c>
      <c r="E330" s="33" t="s">
        <v>66</v>
      </c>
    </row>
    <row r="331" spans="1:16" ht="153" x14ac:dyDescent="0.2">
      <c r="A331" t="s">
        <v>68</v>
      </c>
      <c r="E331" s="31" t="s">
        <v>385</v>
      </c>
    </row>
    <row r="332" spans="1:16" x14ac:dyDescent="0.2">
      <c r="A332" s="20" t="s">
        <v>60</v>
      </c>
      <c r="B332" s="25" t="s">
        <v>386</v>
      </c>
      <c r="C332" s="25" t="s">
        <v>387</v>
      </c>
      <c r="D332" s="20" t="s">
        <v>39</v>
      </c>
      <c r="E332" s="26" t="s">
        <v>388</v>
      </c>
      <c r="F332" s="27" t="s">
        <v>76</v>
      </c>
      <c r="G332" s="28">
        <v>1</v>
      </c>
      <c r="H332" s="29">
        <v>0</v>
      </c>
      <c r="I332" s="29">
        <f>ROUND(ROUND(H332,2)*ROUND(G332,3),2)</f>
        <v>0</v>
      </c>
      <c r="J332" s="27" t="s">
        <v>64</v>
      </c>
      <c r="O332">
        <f>(I332*21)/100</f>
        <v>0</v>
      </c>
      <c r="P332" t="s">
        <v>33</v>
      </c>
    </row>
    <row r="333" spans="1:16" x14ac:dyDescent="0.2">
      <c r="A333" s="30" t="s">
        <v>65</v>
      </c>
      <c r="E333" s="31" t="s">
        <v>66</v>
      </c>
    </row>
    <row r="334" spans="1:16" x14ac:dyDescent="0.2">
      <c r="A334" s="32" t="s">
        <v>67</v>
      </c>
      <c r="E334" s="33" t="s">
        <v>66</v>
      </c>
    </row>
    <row r="335" spans="1:16" ht="127.5" x14ac:dyDescent="0.2">
      <c r="A335" t="s">
        <v>68</v>
      </c>
      <c r="E335" s="31" t="s">
        <v>389</v>
      </c>
    </row>
    <row r="336" spans="1:16" x14ac:dyDescent="0.2">
      <c r="A336" s="20" t="s">
        <v>60</v>
      </c>
      <c r="B336" s="25" t="s">
        <v>390</v>
      </c>
      <c r="C336" s="25" t="s">
        <v>391</v>
      </c>
      <c r="D336" s="20" t="s">
        <v>39</v>
      </c>
      <c r="E336" s="26" t="s">
        <v>392</v>
      </c>
      <c r="F336" s="27" t="s">
        <v>76</v>
      </c>
      <c r="G336" s="28">
        <v>1</v>
      </c>
      <c r="H336" s="29">
        <v>0</v>
      </c>
      <c r="I336" s="29">
        <f>ROUND(ROUND(H336,2)*ROUND(G336,3),2)</f>
        <v>0</v>
      </c>
      <c r="J336" s="27" t="s">
        <v>64</v>
      </c>
      <c r="O336">
        <f>(I336*21)/100</f>
        <v>0</v>
      </c>
      <c r="P336" t="s">
        <v>33</v>
      </c>
    </row>
    <row r="337" spans="1:16" x14ac:dyDescent="0.2">
      <c r="A337" s="30" t="s">
        <v>65</v>
      </c>
      <c r="E337" s="31" t="s">
        <v>66</v>
      </c>
    </row>
    <row r="338" spans="1:16" x14ac:dyDescent="0.2">
      <c r="A338" s="32" t="s">
        <v>67</v>
      </c>
      <c r="E338" s="33" t="s">
        <v>66</v>
      </c>
    </row>
    <row r="339" spans="1:16" ht="153" x14ac:dyDescent="0.2">
      <c r="A339" t="s">
        <v>68</v>
      </c>
      <c r="E339" s="31" t="s">
        <v>393</v>
      </c>
    </row>
    <row r="340" spans="1:16" x14ac:dyDescent="0.2">
      <c r="A340" s="20" t="s">
        <v>60</v>
      </c>
      <c r="B340" s="25" t="s">
        <v>394</v>
      </c>
      <c r="C340" s="25" t="s">
        <v>395</v>
      </c>
      <c r="D340" s="20" t="s">
        <v>39</v>
      </c>
      <c r="E340" s="26" t="s">
        <v>396</v>
      </c>
      <c r="F340" s="27" t="s">
        <v>76</v>
      </c>
      <c r="G340" s="28">
        <v>1</v>
      </c>
      <c r="H340" s="29">
        <v>0</v>
      </c>
      <c r="I340" s="29">
        <f>ROUND(ROUND(H340,2)*ROUND(G340,3),2)</f>
        <v>0</v>
      </c>
      <c r="J340" s="27" t="s">
        <v>64</v>
      </c>
      <c r="O340">
        <f>(I340*21)/100</f>
        <v>0</v>
      </c>
      <c r="P340" t="s">
        <v>33</v>
      </c>
    </row>
    <row r="341" spans="1:16" x14ac:dyDescent="0.2">
      <c r="A341" s="30" t="s">
        <v>65</v>
      </c>
      <c r="E341" s="31" t="s">
        <v>66</v>
      </c>
    </row>
    <row r="342" spans="1:16" x14ac:dyDescent="0.2">
      <c r="A342" s="32" t="s">
        <v>67</v>
      </c>
      <c r="E342" s="33" t="s">
        <v>66</v>
      </c>
    </row>
    <row r="343" spans="1:16" ht="165.75" x14ac:dyDescent="0.2">
      <c r="A343" t="s">
        <v>68</v>
      </c>
      <c r="E343" s="31" t="s">
        <v>397</v>
      </c>
    </row>
    <row r="344" spans="1:16" ht="25.5" x14ac:dyDescent="0.2">
      <c r="A344" s="20" t="s">
        <v>60</v>
      </c>
      <c r="B344" s="25" t="s">
        <v>398</v>
      </c>
      <c r="C344" s="25" t="s">
        <v>399</v>
      </c>
      <c r="D344" s="20" t="s">
        <v>39</v>
      </c>
      <c r="E344" s="26" t="s">
        <v>400</v>
      </c>
      <c r="F344" s="27" t="s">
        <v>63</v>
      </c>
      <c r="G344" s="28">
        <v>1</v>
      </c>
      <c r="H344" s="29">
        <v>0</v>
      </c>
      <c r="I344" s="29">
        <f>ROUND(ROUND(H344,2)*ROUND(G344,3),2)</f>
        <v>0</v>
      </c>
      <c r="J344" s="27" t="s">
        <v>401</v>
      </c>
      <c r="O344">
        <f>(I344*21)/100</f>
        <v>0</v>
      </c>
      <c r="P344" t="s">
        <v>33</v>
      </c>
    </row>
    <row r="345" spans="1:16" x14ac:dyDescent="0.2">
      <c r="A345" s="30" t="s">
        <v>65</v>
      </c>
      <c r="E345" s="31" t="s">
        <v>66</v>
      </c>
    </row>
    <row r="346" spans="1:16" x14ac:dyDescent="0.2">
      <c r="A346" s="32" t="s">
        <v>67</v>
      </c>
      <c r="E346" s="33" t="s">
        <v>402</v>
      </c>
    </row>
    <row r="347" spans="1:16" ht="25.5" x14ac:dyDescent="0.2">
      <c r="A347" t="s">
        <v>68</v>
      </c>
      <c r="E347" s="31" t="s">
        <v>403</v>
      </c>
    </row>
    <row r="348" spans="1:16" ht="25.5" x14ac:dyDescent="0.2">
      <c r="A348" s="20" t="s">
        <v>60</v>
      </c>
      <c r="B348" s="25" t="s">
        <v>404</v>
      </c>
      <c r="C348" s="25" t="s">
        <v>399</v>
      </c>
      <c r="D348" s="20" t="s">
        <v>54</v>
      </c>
      <c r="E348" s="26" t="s">
        <v>405</v>
      </c>
      <c r="F348" s="27" t="s">
        <v>63</v>
      </c>
      <c r="G348" s="28">
        <v>1</v>
      </c>
      <c r="H348" s="29">
        <v>0</v>
      </c>
      <c r="I348" s="29">
        <f>ROUND(ROUND(H348,2)*ROUND(G348,3),2)</f>
        <v>0</v>
      </c>
      <c r="J348" s="27" t="s">
        <v>401</v>
      </c>
      <c r="O348">
        <f>(I348*21)/100</f>
        <v>0</v>
      </c>
      <c r="P348" t="s">
        <v>33</v>
      </c>
    </row>
    <row r="349" spans="1:16" x14ac:dyDescent="0.2">
      <c r="A349" s="30" t="s">
        <v>65</v>
      </c>
      <c r="E349" s="31" t="s">
        <v>66</v>
      </c>
    </row>
    <row r="350" spans="1:16" x14ac:dyDescent="0.2">
      <c r="A350" s="32" t="s">
        <v>67</v>
      </c>
      <c r="E350" s="33" t="s">
        <v>406</v>
      </c>
    </row>
    <row r="351" spans="1:16" ht="25.5" x14ac:dyDescent="0.2">
      <c r="A351" t="s">
        <v>68</v>
      </c>
      <c r="E351" s="31" t="s">
        <v>407</v>
      </c>
    </row>
    <row r="352" spans="1:16" ht="38.25" x14ac:dyDescent="0.2">
      <c r="A352" s="20" t="s">
        <v>60</v>
      </c>
      <c r="B352" s="25" t="s">
        <v>408</v>
      </c>
      <c r="C352" s="25" t="s">
        <v>409</v>
      </c>
      <c r="D352" s="20" t="s">
        <v>39</v>
      </c>
      <c r="E352" s="26" t="s">
        <v>410</v>
      </c>
      <c r="F352" s="27" t="s">
        <v>76</v>
      </c>
      <c r="G352" s="28">
        <v>1</v>
      </c>
      <c r="H352" s="29">
        <v>0</v>
      </c>
      <c r="I352" s="29">
        <f>ROUND(ROUND(H352,2)*ROUND(G352,3),2)</f>
        <v>0</v>
      </c>
      <c r="J352" s="27" t="s">
        <v>401</v>
      </c>
      <c r="O352">
        <f>(I352*21)/100</f>
        <v>0</v>
      </c>
      <c r="P352" t="s">
        <v>33</v>
      </c>
    </row>
    <row r="353" spans="1:16" x14ac:dyDescent="0.2">
      <c r="A353" s="30" t="s">
        <v>65</v>
      </c>
      <c r="E353" s="31" t="s">
        <v>66</v>
      </c>
    </row>
    <row r="354" spans="1:16" x14ac:dyDescent="0.2">
      <c r="A354" s="32" t="s">
        <v>67</v>
      </c>
      <c r="E354" s="33" t="s">
        <v>66</v>
      </c>
    </row>
    <row r="355" spans="1:16" x14ac:dyDescent="0.2">
      <c r="A355" t="s">
        <v>68</v>
      </c>
      <c r="E355" s="31" t="s">
        <v>66</v>
      </c>
    </row>
    <row r="356" spans="1:16" x14ac:dyDescent="0.2">
      <c r="A356" s="20" t="s">
        <v>60</v>
      </c>
      <c r="B356" s="25" t="s">
        <v>411</v>
      </c>
      <c r="C356" s="25" t="s">
        <v>412</v>
      </c>
      <c r="D356" s="20" t="s">
        <v>39</v>
      </c>
      <c r="E356" s="26" t="s">
        <v>413</v>
      </c>
      <c r="F356" s="27" t="s">
        <v>76</v>
      </c>
      <c r="G356" s="28">
        <v>1</v>
      </c>
      <c r="H356" s="29">
        <v>0</v>
      </c>
      <c r="I356" s="29">
        <f>ROUND(ROUND(H356,2)*ROUND(G356,3),2)</f>
        <v>0</v>
      </c>
      <c r="J356" s="27" t="s">
        <v>401</v>
      </c>
      <c r="O356">
        <f>(I356*21)/100</f>
        <v>0</v>
      </c>
      <c r="P356" t="s">
        <v>33</v>
      </c>
    </row>
    <row r="357" spans="1:16" x14ac:dyDescent="0.2">
      <c r="A357" s="30" t="s">
        <v>65</v>
      </c>
      <c r="E357" s="31" t="s">
        <v>66</v>
      </c>
    </row>
    <row r="358" spans="1:16" x14ac:dyDescent="0.2">
      <c r="A358" s="32" t="s">
        <v>67</v>
      </c>
      <c r="E358" s="33" t="s">
        <v>66</v>
      </c>
    </row>
    <row r="359" spans="1:16" ht="76.5" x14ac:dyDescent="0.2">
      <c r="A359" t="s">
        <v>68</v>
      </c>
      <c r="E359" s="31" t="s">
        <v>414</v>
      </c>
    </row>
    <row r="360" spans="1:16" x14ac:dyDescent="0.2">
      <c r="A360" s="20" t="s">
        <v>60</v>
      </c>
      <c r="B360" s="25" t="s">
        <v>415</v>
      </c>
      <c r="C360" s="25" t="s">
        <v>416</v>
      </c>
      <c r="D360" s="20" t="s">
        <v>39</v>
      </c>
      <c r="E360" s="26" t="s">
        <v>417</v>
      </c>
      <c r="F360" s="27" t="s">
        <v>63</v>
      </c>
      <c r="G360" s="28">
        <v>1</v>
      </c>
      <c r="H360" s="29">
        <v>0</v>
      </c>
      <c r="I360" s="29">
        <f>ROUND(ROUND(H360,2)*ROUND(G360,3),2)</f>
        <v>0</v>
      </c>
      <c r="J360" s="27" t="s">
        <v>401</v>
      </c>
      <c r="O360">
        <f>(I360*21)/100</f>
        <v>0</v>
      </c>
      <c r="P360" t="s">
        <v>33</v>
      </c>
    </row>
    <row r="361" spans="1:16" x14ac:dyDescent="0.2">
      <c r="A361" s="30" t="s">
        <v>65</v>
      </c>
      <c r="E361" s="31" t="s">
        <v>418</v>
      </c>
    </row>
    <row r="362" spans="1:16" x14ac:dyDescent="0.2">
      <c r="A362" s="32" t="s">
        <v>67</v>
      </c>
      <c r="E362" s="33" t="s">
        <v>66</v>
      </c>
    </row>
    <row r="363" spans="1:16" x14ac:dyDescent="0.2">
      <c r="A363" t="s">
        <v>68</v>
      </c>
      <c r="E363" s="31" t="s">
        <v>419</v>
      </c>
    </row>
    <row r="364" spans="1:16" x14ac:dyDescent="0.2">
      <c r="A364" s="20" t="s">
        <v>60</v>
      </c>
      <c r="B364" s="25" t="s">
        <v>420</v>
      </c>
      <c r="C364" s="25" t="s">
        <v>421</v>
      </c>
      <c r="D364" s="20" t="s">
        <v>39</v>
      </c>
      <c r="E364" s="26" t="s">
        <v>422</v>
      </c>
      <c r="F364" s="27" t="s">
        <v>63</v>
      </c>
      <c r="G364" s="28">
        <v>1</v>
      </c>
      <c r="H364" s="29">
        <v>0</v>
      </c>
      <c r="I364" s="29">
        <f>ROUND(ROUND(H364,2)*ROUND(G364,3),2)</f>
        <v>0</v>
      </c>
      <c r="J364" s="27" t="s">
        <v>401</v>
      </c>
      <c r="O364">
        <f>(I364*21)/100</f>
        <v>0</v>
      </c>
      <c r="P364" t="s">
        <v>33</v>
      </c>
    </row>
    <row r="365" spans="1:16" ht="38.25" x14ac:dyDescent="0.2">
      <c r="A365" s="30" t="s">
        <v>65</v>
      </c>
      <c r="E365" s="31" t="s">
        <v>423</v>
      </c>
    </row>
    <row r="366" spans="1:16" x14ac:dyDescent="0.2">
      <c r="A366" s="32" t="s">
        <v>67</v>
      </c>
      <c r="E366" s="33" t="s">
        <v>66</v>
      </c>
    </row>
    <row r="367" spans="1:16" ht="51" x14ac:dyDescent="0.2">
      <c r="A367" t="s">
        <v>68</v>
      </c>
      <c r="E367" s="31" t="s">
        <v>424</v>
      </c>
    </row>
    <row r="368" spans="1:16" x14ac:dyDescent="0.2">
      <c r="A368" s="20" t="s">
        <v>60</v>
      </c>
      <c r="B368" s="25" t="s">
        <v>425</v>
      </c>
      <c r="C368" s="25" t="s">
        <v>426</v>
      </c>
      <c r="D368" s="20" t="s">
        <v>39</v>
      </c>
      <c r="E368" s="26" t="s">
        <v>427</v>
      </c>
      <c r="F368" s="27" t="s">
        <v>76</v>
      </c>
      <c r="G368" s="28">
        <v>2</v>
      </c>
      <c r="H368" s="29">
        <v>0</v>
      </c>
      <c r="I368" s="29">
        <f>ROUND(ROUND(H368,2)*ROUND(G368,3),2)</f>
        <v>0</v>
      </c>
      <c r="J368" s="27" t="s">
        <v>401</v>
      </c>
      <c r="O368">
        <f>(I368*21)/100</f>
        <v>0</v>
      </c>
      <c r="P368" t="s">
        <v>33</v>
      </c>
    </row>
    <row r="369" spans="1:16" x14ac:dyDescent="0.2">
      <c r="A369" s="30" t="s">
        <v>65</v>
      </c>
      <c r="E369" s="31" t="s">
        <v>66</v>
      </c>
    </row>
    <row r="370" spans="1:16" x14ac:dyDescent="0.2">
      <c r="A370" s="32" t="s">
        <v>67</v>
      </c>
      <c r="E370" s="33" t="s">
        <v>66</v>
      </c>
    </row>
    <row r="371" spans="1:16" ht="25.5" x14ac:dyDescent="0.2">
      <c r="A371" t="s">
        <v>68</v>
      </c>
      <c r="E371" s="31" t="s">
        <v>428</v>
      </c>
    </row>
    <row r="372" spans="1:16" x14ac:dyDescent="0.2">
      <c r="A372" s="20" t="s">
        <v>60</v>
      </c>
      <c r="B372" s="25" t="s">
        <v>429</v>
      </c>
      <c r="C372" s="25" t="s">
        <v>430</v>
      </c>
      <c r="D372" s="20" t="s">
        <v>39</v>
      </c>
      <c r="E372" s="26" t="s">
        <v>431</v>
      </c>
      <c r="F372" s="27" t="s">
        <v>76</v>
      </c>
      <c r="G372" s="28">
        <v>2</v>
      </c>
      <c r="H372" s="29">
        <v>0</v>
      </c>
      <c r="I372" s="29">
        <f>ROUND(ROUND(H372,2)*ROUND(G372,3),2)</f>
        <v>0</v>
      </c>
      <c r="J372" s="27" t="s">
        <v>401</v>
      </c>
      <c r="O372">
        <f>(I372*21)/100</f>
        <v>0</v>
      </c>
      <c r="P372" t="s">
        <v>33</v>
      </c>
    </row>
    <row r="373" spans="1:16" x14ac:dyDescent="0.2">
      <c r="A373" s="30" t="s">
        <v>65</v>
      </c>
      <c r="E373" s="31" t="s">
        <v>66</v>
      </c>
    </row>
    <row r="374" spans="1:16" x14ac:dyDescent="0.2">
      <c r="A374" s="32" t="s">
        <v>67</v>
      </c>
      <c r="E374" s="33" t="s">
        <v>432</v>
      </c>
    </row>
    <row r="375" spans="1:16" x14ac:dyDescent="0.2">
      <c r="A375" t="s">
        <v>68</v>
      </c>
      <c r="E375" s="31" t="s">
        <v>433</v>
      </c>
    </row>
    <row r="376" spans="1:16" x14ac:dyDescent="0.2">
      <c r="A376" s="20" t="s">
        <v>60</v>
      </c>
      <c r="B376" s="25" t="s">
        <v>434</v>
      </c>
      <c r="C376" s="25" t="s">
        <v>435</v>
      </c>
      <c r="D376" s="20" t="s">
        <v>39</v>
      </c>
      <c r="E376" s="26" t="s">
        <v>436</v>
      </c>
      <c r="F376" s="27" t="s">
        <v>76</v>
      </c>
      <c r="G376" s="28">
        <v>2</v>
      </c>
      <c r="H376" s="29">
        <v>0</v>
      </c>
      <c r="I376" s="29">
        <f>ROUND(ROUND(H376,2)*ROUND(G376,3),2)</f>
        <v>0</v>
      </c>
      <c r="J376" s="27" t="s">
        <v>401</v>
      </c>
      <c r="O376">
        <f>(I376*21)/100</f>
        <v>0</v>
      </c>
      <c r="P376" t="s">
        <v>33</v>
      </c>
    </row>
    <row r="377" spans="1:16" x14ac:dyDescent="0.2">
      <c r="A377" s="30" t="s">
        <v>65</v>
      </c>
      <c r="E377" s="31" t="s">
        <v>66</v>
      </c>
    </row>
    <row r="378" spans="1:16" x14ac:dyDescent="0.2">
      <c r="A378" s="32" t="s">
        <v>67</v>
      </c>
      <c r="E378" s="33" t="s">
        <v>66</v>
      </c>
    </row>
    <row r="379" spans="1:16" ht="25.5" x14ac:dyDescent="0.2">
      <c r="A379" t="s">
        <v>68</v>
      </c>
      <c r="E379" s="31" t="s">
        <v>437</v>
      </c>
    </row>
    <row r="380" spans="1:16" x14ac:dyDescent="0.2">
      <c r="A380" s="20" t="s">
        <v>60</v>
      </c>
      <c r="B380" s="25" t="s">
        <v>438</v>
      </c>
      <c r="C380" s="25" t="s">
        <v>439</v>
      </c>
      <c r="D380" s="20" t="s">
        <v>39</v>
      </c>
      <c r="E380" s="26" t="s">
        <v>440</v>
      </c>
      <c r="F380" s="27" t="s">
        <v>76</v>
      </c>
      <c r="G380" s="28">
        <v>1</v>
      </c>
      <c r="H380" s="29">
        <v>0</v>
      </c>
      <c r="I380" s="29">
        <f>ROUND(ROUND(H380,2)*ROUND(G380,3),2)</f>
        <v>0</v>
      </c>
      <c r="J380" s="27" t="s">
        <v>401</v>
      </c>
      <c r="O380">
        <f>(I380*21)/100</f>
        <v>0</v>
      </c>
      <c r="P380" t="s">
        <v>33</v>
      </c>
    </row>
    <row r="381" spans="1:16" x14ac:dyDescent="0.2">
      <c r="A381" s="30" t="s">
        <v>65</v>
      </c>
      <c r="E381" s="31" t="s">
        <v>66</v>
      </c>
    </row>
    <row r="382" spans="1:16" x14ac:dyDescent="0.2">
      <c r="A382" s="32" t="s">
        <v>67</v>
      </c>
      <c r="E382" s="33" t="s">
        <v>66</v>
      </c>
    </row>
    <row r="383" spans="1:16" x14ac:dyDescent="0.2">
      <c r="A383" t="s">
        <v>68</v>
      </c>
      <c r="E383" s="31" t="s">
        <v>66</v>
      </c>
    </row>
    <row r="384" spans="1:16" x14ac:dyDescent="0.2">
      <c r="A384" s="20" t="s">
        <v>60</v>
      </c>
      <c r="B384" s="25" t="s">
        <v>441</v>
      </c>
      <c r="C384" s="25" t="s">
        <v>442</v>
      </c>
      <c r="D384" s="20" t="s">
        <v>39</v>
      </c>
      <c r="E384" s="26" t="s">
        <v>443</v>
      </c>
      <c r="F384" s="27" t="s">
        <v>76</v>
      </c>
      <c r="G384" s="28">
        <v>1</v>
      </c>
      <c r="H384" s="29">
        <v>0</v>
      </c>
      <c r="I384" s="29">
        <f>ROUND(ROUND(H384,2)*ROUND(G384,3),2)</f>
        <v>0</v>
      </c>
      <c r="J384" s="27" t="s">
        <v>401</v>
      </c>
      <c r="O384">
        <f>(I384*21)/100</f>
        <v>0</v>
      </c>
      <c r="P384" t="s">
        <v>33</v>
      </c>
    </row>
    <row r="385" spans="1:18" x14ac:dyDescent="0.2">
      <c r="A385" s="30" t="s">
        <v>65</v>
      </c>
      <c r="E385" s="31" t="s">
        <v>66</v>
      </c>
    </row>
    <row r="386" spans="1:18" x14ac:dyDescent="0.2">
      <c r="A386" s="32" t="s">
        <v>67</v>
      </c>
      <c r="E386" s="33" t="s">
        <v>66</v>
      </c>
    </row>
    <row r="387" spans="1:18" x14ac:dyDescent="0.2">
      <c r="A387" t="s">
        <v>68</v>
      </c>
      <c r="E387" s="31" t="s">
        <v>66</v>
      </c>
    </row>
    <row r="388" spans="1:18" x14ac:dyDescent="0.2">
      <c r="A388" s="20" t="s">
        <v>60</v>
      </c>
      <c r="B388" s="25" t="s">
        <v>444</v>
      </c>
      <c r="C388" s="25" t="s">
        <v>445</v>
      </c>
      <c r="D388" s="20" t="s">
        <v>39</v>
      </c>
      <c r="E388" s="26" t="s">
        <v>446</v>
      </c>
      <c r="F388" s="27" t="s">
        <v>76</v>
      </c>
      <c r="G388" s="28">
        <v>1</v>
      </c>
      <c r="H388" s="29">
        <v>0</v>
      </c>
      <c r="I388" s="29">
        <f>ROUND(ROUND(H388,2)*ROUND(G388,3),2)</f>
        <v>0</v>
      </c>
      <c r="J388" s="27" t="s">
        <v>401</v>
      </c>
      <c r="O388">
        <f>(I388*21)/100</f>
        <v>0</v>
      </c>
      <c r="P388" t="s">
        <v>33</v>
      </c>
    </row>
    <row r="389" spans="1:18" x14ac:dyDescent="0.2">
      <c r="A389" s="30" t="s">
        <v>65</v>
      </c>
      <c r="E389" s="31" t="s">
        <v>66</v>
      </c>
    </row>
    <row r="390" spans="1:18" x14ac:dyDescent="0.2">
      <c r="A390" s="32" t="s">
        <v>67</v>
      </c>
      <c r="E390" s="33" t="s">
        <v>66</v>
      </c>
    </row>
    <row r="391" spans="1:18" x14ac:dyDescent="0.2">
      <c r="A391" t="s">
        <v>68</v>
      </c>
      <c r="E391" s="31" t="s">
        <v>66</v>
      </c>
    </row>
    <row r="392" spans="1:18" ht="25.5" x14ac:dyDescent="0.2">
      <c r="A392" s="20" t="s">
        <v>60</v>
      </c>
      <c r="B392" s="25" t="s">
        <v>447</v>
      </c>
      <c r="C392" s="25" t="s">
        <v>448</v>
      </c>
      <c r="D392" s="20" t="s">
        <v>39</v>
      </c>
      <c r="E392" s="26" t="s">
        <v>449</v>
      </c>
      <c r="F392" s="27" t="s">
        <v>76</v>
      </c>
      <c r="G392" s="28">
        <v>1</v>
      </c>
      <c r="H392" s="29">
        <v>0</v>
      </c>
      <c r="I392" s="29">
        <f>ROUND(ROUND(H392,2)*ROUND(G392,3),2)</f>
        <v>0</v>
      </c>
      <c r="J392" s="27" t="s">
        <v>401</v>
      </c>
      <c r="O392">
        <f>(I392*21)/100</f>
        <v>0</v>
      </c>
      <c r="P392" t="s">
        <v>33</v>
      </c>
    </row>
    <row r="393" spans="1:18" x14ac:dyDescent="0.2">
      <c r="A393" s="30" t="s">
        <v>65</v>
      </c>
      <c r="E393" s="31" t="s">
        <v>66</v>
      </c>
    </row>
    <row r="394" spans="1:18" x14ac:dyDescent="0.2">
      <c r="A394" s="32" t="s">
        <v>67</v>
      </c>
      <c r="E394" s="33" t="s">
        <v>66</v>
      </c>
    </row>
    <row r="395" spans="1:18" x14ac:dyDescent="0.2">
      <c r="A395" t="s">
        <v>68</v>
      </c>
      <c r="E395" s="31" t="s">
        <v>66</v>
      </c>
    </row>
    <row r="396" spans="1:18" ht="12.75" customHeight="1" x14ac:dyDescent="0.2">
      <c r="A396" s="5" t="s">
        <v>58</v>
      </c>
      <c r="B396" s="5"/>
      <c r="C396" s="34" t="s">
        <v>32</v>
      </c>
      <c r="D396" s="5"/>
      <c r="E396" s="23" t="s">
        <v>450</v>
      </c>
      <c r="F396" s="5"/>
      <c r="G396" s="5"/>
      <c r="H396" s="5"/>
      <c r="I396" s="35">
        <f>0+Q396</f>
        <v>0</v>
      </c>
      <c r="J396" s="5"/>
      <c r="O396">
        <f>0+R396</f>
        <v>0</v>
      </c>
      <c r="Q396">
        <f>0+I397+I401+I405+I409+I413+I417+I421+I425+I429+I433+I437+I441+I445+I449+I453+I457+I461+I465+I469</f>
        <v>0</v>
      </c>
      <c r="R396">
        <f>0+O397+O401+O405+O409+O413+O417+O421+O425+O429+O433+O437+O441+O445+O449+O453+O457+O461+O465+O469</f>
        <v>0</v>
      </c>
    </row>
    <row r="397" spans="1:18" x14ac:dyDescent="0.2">
      <c r="A397" s="20" t="s">
        <v>60</v>
      </c>
      <c r="B397" s="25" t="s">
        <v>451</v>
      </c>
      <c r="C397" s="25" t="s">
        <v>452</v>
      </c>
      <c r="D397" s="20" t="s">
        <v>66</v>
      </c>
      <c r="E397" s="26" t="s">
        <v>453</v>
      </c>
      <c r="F397" s="27" t="s">
        <v>454</v>
      </c>
      <c r="G397" s="28">
        <v>230.75</v>
      </c>
      <c r="H397" s="29">
        <v>0</v>
      </c>
      <c r="I397" s="29">
        <f>ROUND(ROUND(H397,2)*ROUND(G397,3),2)</f>
        <v>0</v>
      </c>
      <c r="J397" s="27" t="s">
        <v>64</v>
      </c>
      <c r="O397">
        <f>(I397*21)/100</f>
        <v>0</v>
      </c>
      <c r="P397" t="s">
        <v>33</v>
      </c>
    </row>
    <row r="398" spans="1:18" x14ac:dyDescent="0.2">
      <c r="A398" s="30" t="s">
        <v>65</v>
      </c>
      <c r="E398" s="31" t="s">
        <v>66</v>
      </c>
    </row>
    <row r="399" spans="1:18" x14ac:dyDescent="0.2">
      <c r="A399" s="32" t="s">
        <v>67</v>
      </c>
      <c r="E399" s="33" t="s">
        <v>66</v>
      </c>
    </row>
    <row r="400" spans="1:18" ht="318.75" x14ac:dyDescent="0.2">
      <c r="A400" t="s">
        <v>68</v>
      </c>
      <c r="E400" s="31" t="s">
        <v>455</v>
      </c>
    </row>
    <row r="401" spans="1:16" x14ac:dyDescent="0.2">
      <c r="A401" s="20" t="s">
        <v>60</v>
      </c>
      <c r="B401" s="25" t="s">
        <v>456</v>
      </c>
      <c r="C401" s="25" t="s">
        <v>457</v>
      </c>
      <c r="D401" s="20" t="s">
        <v>39</v>
      </c>
      <c r="E401" s="26" t="s">
        <v>458</v>
      </c>
      <c r="F401" s="27" t="s">
        <v>87</v>
      </c>
      <c r="G401" s="28">
        <v>71</v>
      </c>
      <c r="H401" s="29">
        <v>0</v>
      </c>
      <c r="I401" s="29">
        <f>ROUND(ROUND(H401,2)*ROUND(G401,3),2)</f>
        <v>0</v>
      </c>
      <c r="J401" s="27" t="s">
        <v>64</v>
      </c>
      <c r="O401">
        <f>(I401*21)/100</f>
        <v>0</v>
      </c>
      <c r="P401" t="s">
        <v>33</v>
      </c>
    </row>
    <row r="402" spans="1:16" x14ac:dyDescent="0.2">
      <c r="A402" s="30" t="s">
        <v>65</v>
      </c>
      <c r="E402" s="31" t="s">
        <v>66</v>
      </c>
    </row>
    <row r="403" spans="1:16" x14ac:dyDescent="0.2">
      <c r="A403" s="32" t="s">
        <v>67</v>
      </c>
      <c r="E403" s="33" t="s">
        <v>66</v>
      </c>
    </row>
    <row r="404" spans="1:16" ht="25.5" x14ac:dyDescent="0.2">
      <c r="A404" t="s">
        <v>68</v>
      </c>
      <c r="E404" s="31" t="s">
        <v>459</v>
      </c>
    </row>
    <row r="405" spans="1:16" x14ac:dyDescent="0.2">
      <c r="A405" s="20" t="s">
        <v>60</v>
      </c>
      <c r="B405" s="25" t="s">
        <v>460</v>
      </c>
      <c r="C405" s="25" t="s">
        <v>461</v>
      </c>
      <c r="D405" s="20" t="s">
        <v>39</v>
      </c>
      <c r="E405" s="26" t="s">
        <v>462</v>
      </c>
      <c r="F405" s="27" t="s">
        <v>454</v>
      </c>
      <c r="G405" s="28">
        <v>230.75</v>
      </c>
      <c r="H405" s="29">
        <v>0</v>
      </c>
      <c r="I405" s="29">
        <f>ROUND(ROUND(H405,2)*ROUND(G405,3),2)</f>
        <v>0</v>
      </c>
      <c r="J405" s="27" t="s">
        <v>64</v>
      </c>
      <c r="O405">
        <f>(I405*21)/100</f>
        <v>0</v>
      </c>
      <c r="P405" t="s">
        <v>33</v>
      </c>
    </row>
    <row r="406" spans="1:16" x14ac:dyDescent="0.2">
      <c r="A406" s="30" t="s">
        <v>65</v>
      </c>
      <c r="E406" s="31" t="s">
        <v>66</v>
      </c>
    </row>
    <row r="407" spans="1:16" x14ac:dyDescent="0.2">
      <c r="A407" s="32" t="s">
        <v>67</v>
      </c>
      <c r="E407" s="33" t="s">
        <v>66</v>
      </c>
    </row>
    <row r="408" spans="1:16" ht="229.5" x14ac:dyDescent="0.2">
      <c r="A408" t="s">
        <v>68</v>
      </c>
      <c r="E408" s="31" t="s">
        <v>463</v>
      </c>
    </row>
    <row r="409" spans="1:16" x14ac:dyDescent="0.2">
      <c r="A409" s="20" t="s">
        <v>60</v>
      </c>
      <c r="B409" s="25" t="s">
        <v>464</v>
      </c>
      <c r="C409" s="25" t="s">
        <v>465</v>
      </c>
      <c r="D409" s="20" t="s">
        <v>39</v>
      </c>
      <c r="E409" s="26" t="s">
        <v>466</v>
      </c>
      <c r="F409" s="27" t="s">
        <v>80</v>
      </c>
      <c r="G409" s="28">
        <v>704</v>
      </c>
      <c r="H409" s="29">
        <v>0</v>
      </c>
      <c r="I409" s="29">
        <f>ROUND(ROUND(H409,2)*ROUND(G409,3),2)</f>
        <v>0</v>
      </c>
      <c r="J409" s="27" t="s">
        <v>64</v>
      </c>
      <c r="O409">
        <f>(I409*21)/100</f>
        <v>0</v>
      </c>
      <c r="P409" t="s">
        <v>33</v>
      </c>
    </row>
    <row r="410" spans="1:16" x14ac:dyDescent="0.2">
      <c r="A410" s="30" t="s">
        <v>65</v>
      </c>
      <c r="E410" s="31" t="s">
        <v>66</v>
      </c>
    </row>
    <row r="411" spans="1:16" x14ac:dyDescent="0.2">
      <c r="A411" s="32" t="s">
        <v>67</v>
      </c>
      <c r="E411" s="33" t="s">
        <v>66</v>
      </c>
    </row>
    <row r="412" spans="1:16" ht="25.5" x14ac:dyDescent="0.2">
      <c r="A412" t="s">
        <v>68</v>
      </c>
      <c r="E412" s="31" t="s">
        <v>467</v>
      </c>
    </row>
    <row r="413" spans="1:16" x14ac:dyDescent="0.2">
      <c r="A413" s="20" t="s">
        <v>60</v>
      </c>
      <c r="B413" s="25" t="s">
        <v>468</v>
      </c>
      <c r="C413" s="25" t="s">
        <v>469</v>
      </c>
      <c r="D413" s="20" t="s">
        <v>39</v>
      </c>
      <c r="E413" s="26" t="s">
        <v>470</v>
      </c>
      <c r="F413" s="27" t="s">
        <v>80</v>
      </c>
      <c r="G413" s="28">
        <v>704</v>
      </c>
      <c r="H413" s="29">
        <v>0</v>
      </c>
      <c r="I413" s="29">
        <f>ROUND(ROUND(H413,2)*ROUND(G413,3),2)</f>
        <v>0</v>
      </c>
      <c r="J413" s="27" t="s">
        <v>64</v>
      </c>
      <c r="O413">
        <f>(I413*21)/100</f>
        <v>0</v>
      </c>
      <c r="P413" t="s">
        <v>33</v>
      </c>
    </row>
    <row r="414" spans="1:16" x14ac:dyDescent="0.2">
      <c r="A414" s="30" t="s">
        <v>65</v>
      </c>
      <c r="E414" s="31" t="s">
        <v>66</v>
      </c>
    </row>
    <row r="415" spans="1:16" x14ac:dyDescent="0.2">
      <c r="A415" s="32" t="s">
        <v>67</v>
      </c>
      <c r="E415" s="33" t="s">
        <v>66</v>
      </c>
    </row>
    <row r="416" spans="1:16" ht="25.5" x14ac:dyDescent="0.2">
      <c r="A416" t="s">
        <v>68</v>
      </c>
      <c r="E416" s="31" t="s">
        <v>471</v>
      </c>
    </row>
    <row r="417" spans="1:16" x14ac:dyDescent="0.2">
      <c r="A417" s="20" t="s">
        <v>60</v>
      </c>
      <c r="B417" s="25" t="s">
        <v>472</v>
      </c>
      <c r="C417" s="25" t="s">
        <v>473</v>
      </c>
      <c r="D417" s="20" t="s">
        <v>39</v>
      </c>
      <c r="E417" s="26" t="s">
        <v>474</v>
      </c>
      <c r="F417" s="27" t="s">
        <v>454</v>
      </c>
      <c r="G417" s="28">
        <v>36.624000000000002</v>
      </c>
      <c r="H417" s="29">
        <v>0</v>
      </c>
      <c r="I417" s="29">
        <f>ROUND(ROUND(H417,2)*ROUND(G417,3),2)</f>
        <v>0</v>
      </c>
      <c r="J417" s="27" t="s">
        <v>64</v>
      </c>
      <c r="O417">
        <f>(I417*21)/100</f>
        <v>0</v>
      </c>
      <c r="P417" t="s">
        <v>33</v>
      </c>
    </row>
    <row r="418" spans="1:16" x14ac:dyDescent="0.2">
      <c r="A418" s="30" t="s">
        <v>65</v>
      </c>
      <c r="E418" s="31" t="s">
        <v>66</v>
      </c>
    </row>
    <row r="419" spans="1:16" x14ac:dyDescent="0.2">
      <c r="A419" s="32" t="s">
        <v>67</v>
      </c>
      <c r="E419" s="33" t="s">
        <v>66</v>
      </c>
    </row>
    <row r="420" spans="1:16" ht="38.25" x14ac:dyDescent="0.2">
      <c r="A420" t="s">
        <v>68</v>
      </c>
      <c r="E420" s="31" t="s">
        <v>475</v>
      </c>
    </row>
    <row r="421" spans="1:16" x14ac:dyDescent="0.2">
      <c r="A421" s="20" t="s">
        <v>60</v>
      </c>
      <c r="B421" s="25" t="s">
        <v>476</v>
      </c>
      <c r="C421" s="25" t="s">
        <v>477</v>
      </c>
      <c r="D421" s="20" t="s">
        <v>39</v>
      </c>
      <c r="E421" s="26" t="s">
        <v>478</v>
      </c>
      <c r="F421" s="27" t="s">
        <v>80</v>
      </c>
      <c r="G421" s="28">
        <v>8</v>
      </c>
      <c r="H421" s="29">
        <v>0</v>
      </c>
      <c r="I421" s="29">
        <f>ROUND(ROUND(H421,2)*ROUND(G421,3),2)</f>
        <v>0</v>
      </c>
      <c r="J421" s="27" t="s">
        <v>64</v>
      </c>
      <c r="O421">
        <f>(I421*21)/100</f>
        <v>0</v>
      </c>
      <c r="P421" t="s">
        <v>33</v>
      </c>
    </row>
    <row r="422" spans="1:16" x14ac:dyDescent="0.2">
      <c r="A422" s="30" t="s">
        <v>65</v>
      </c>
      <c r="E422" s="31" t="s">
        <v>66</v>
      </c>
    </row>
    <row r="423" spans="1:16" x14ac:dyDescent="0.2">
      <c r="A423" s="32" t="s">
        <v>67</v>
      </c>
      <c r="E423" s="33" t="s">
        <v>66</v>
      </c>
    </row>
    <row r="424" spans="1:16" ht="89.25" x14ac:dyDescent="0.2">
      <c r="A424" t="s">
        <v>68</v>
      </c>
      <c r="E424" s="31" t="s">
        <v>479</v>
      </c>
    </row>
    <row r="425" spans="1:16" ht="25.5" x14ac:dyDescent="0.2">
      <c r="A425" s="20" t="s">
        <v>60</v>
      </c>
      <c r="B425" s="25" t="s">
        <v>480</v>
      </c>
      <c r="C425" s="25" t="s">
        <v>481</v>
      </c>
      <c r="D425" s="20" t="s">
        <v>39</v>
      </c>
      <c r="E425" s="26" t="s">
        <v>482</v>
      </c>
      <c r="F425" s="27" t="s">
        <v>80</v>
      </c>
      <c r="G425" s="28">
        <v>100</v>
      </c>
      <c r="H425" s="29">
        <v>0</v>
      </c>
      <c r="I425" s="29">
        <f>ROUND(ROUND(H425,2)*ROUND(G425,3),2)</f>
        <v>0</v>
      </c>
      <c r="J425" s="27" t="s">
        <v>64</v>
      </c>
      <c r="O425">
        <f>(I425*21)/100</f>
        <v>0</v>
      </c>
      <c r="P425" t="s">
        <v>33</v>
      </c>
    </row>
    <row r="426" spans="1:16" x14ac:dyDescent="0.2">
      <c r="A426" s="30" t="s">
        <v>65</v>
      </c>
      <c r="E426" s="31" t="s">
        <v>66</v>
      </c>
    </row>
    <row r="427" spans="1:16" x14ac:dyDescent="0.2">
      <c r="A427" s="32" t="s">
        <v>67</v>
      </c>
      <c r="E427" s="33" t="s">
        <v>66</v>
      </c>
    </row>
    <row r="428" spans="1:16" ht="178.5" x14ac:dyDescent="0.2">
      <c r="A428" t="s">
        <v>68</v>
      </c>
      <c r="E428" s="31" t="s">
        <v>483</v>
      </c>
    </row>
    <row r="429" spans="1:16" ht="25.5" x14ac:dyDescent="0.2">
      <c r="A429" s="20" t="s">
        <v>60</v>
      </c>
      <c r="B429" s="25" t="s">
        <v>484</v>
      </c>
      <c r="C429" s="25" t="s">
        <v>485</v>
      </c>
      <c r="D429" s="20" t="s">
        <v>39</v>
      </c>
      <c r="E429" s="26" t="s">
        <v>486</v>
      </c>
      <c r="F429" s="27" t="s">
        <v>87</v>
      </c>
      <c r="G429" s="28">
        <v>10</v>
      </c>
      <c r="H429" s="29">
        <v>0</v>
      </c>
      <c r="I429" s="29">
        <f>ROUND(ROUND(H429,2)*ROUND(G429,3),2)</f>
        <v>0</v>
      </c>
      <c r="J429" s="27" t="s">
        <v>64</v>
      </c>
      <c r="O429">
        <f>(I429*21)/100</f>
        <v>0</v>
      </c>
      <c r="P429" t="s">
        <v>33</v>
      </c>
    </row>
    <row r="430" spans="1:16" x14ac:dyDescent="0.2">
      <c r="A430" s="30" t="s">
        <v>65</v>
      </c>
      <c r="E430" s="31" t="s">
        <v>66</v>
      </c>
    </row>
    <row r="431" spans="1:16" x14ac:dyDescent="0.2">
      <c r="A431" s="32" t="s">
        <v>67</v>
      </c>
      <c r="E431" s="33" t="s">
        <v>66</v>
      </c>
    </row>
    <row r="432" spans="1:16" ht="114.75" x14ac:dyDescent="0.2">
      <c r="A432" t="s">
        <v>68</v>
      </c>
      <c r="E432" s="31" t="s">
        <v>487</v>
      </c>
    </row>
    <row r="433" spans="1:16" x14ac:dyDescent="0.2">
      <c r="A433" s="20" t="s">
        <v>60</v>
      </c>
      <c r="B433" s="25" t="s">
        <v>488</v>
      </c>
      <c r="C433" s="25" t="s">
        <v>489</v>
      </c>
      <c r="D433" s="20" t="s">
        <v>39</v>
      </c>
      <c r="E433" s="26" t="s">
        <v>490</v>
      </c>
      <c r="F433" s="27" t="s">
        <v>87</v>
      </c>
      <c r="G433" s="28">
        <v>71</v>
      </c>
      <c r="H433" s="29">
        <v>0</v>
      </c>
      <c r="I433" s="29">
        <f>ROUND(ROUND(H433,2)*ROUND(G433,3),2)</f>
        <v>0</v>
      </c>
      <c r="J433" s="27" t="s">
        <v>64</v>
      </c>
      <c r="O433">
        <f>(I433*21)/100</f>
        <v>0</v>
      </c>
      <c r="P433" t="s">
        <v>33</v>
      </c>
    </row>
    <row r="434" spans="1:16" x14ac:dyDescent="0.2">
      <c r="A434" s="30" t="s">
        <v>65</v>
      </c>
      <c r="E434" s="31" t="s">
        <v>66</v>
      </c>
    </row>
    <row r="435" spans="1:16" x14ac:dyDescent="0.2">
      <c r="A435" s="32" t="s">
        <v>67</v>
      </c>
      <c r="E435" s="33" t="s">
        <v>66</v>
      </c>
    </row>
    <row r="436" spans="1:16" ht="102" x14ac:dyDescent="0.2">
      <c r="A436" t="s">
        <v>68</v>
      </c>
      <c r="E436" s="31" t="s">
        <v>491</v>
      </c>
    </row>
    <row r="437" spans="1:16" x14ac:dyDescent="0.2">
      <c r="A437" s="20" t="s">
        <v>60</v>
      </c>
      <c r="B437" s="25" t="s">
        <v>492</v>
      </c>
      <c r="C437" s="25" t="s">
        <v>493</v>
      </c>
      <c r="D437" s="20" t="s">
        <v>39</v>
      </c>
      <c r="E437" s="26" t="s">
        <v>494</v>
      </c>
      <c r="F437" s="27" t="s">
        <v>87</v>
      </c>
      <c r="G437" s="28">
        <v>704</v>
      </c>
      <c r="H437" s="29">
        <v>0</v>
      </c>
      <c r="I437" s="29">
        <f>ROUND(ROUND(H437,2)*ROUND(G437,3),2)</f>
        <v>0</v>
      </c>
      <c r="J437" s="27" t="s">
        <v>64</v>
      </c>
      <c r="O437">
        <f>(I437*21)/100</f>
        <v>0</v>
      </c>
      <c r="P437" t="s">
        <v>33</v>
      </c>
    </row>
    <row r="438" spans="1:16" x14ac:dyDescent="0.2">
      <c r="A438" s="30" t="s">
        <v>65</v>
      </c>
      <c r="E438" s="31" t="s">
        <v>66</v>
      </c>
    </row>
    <row r="439" spans="1:16" x14ac:dyDescent="0.2">
      <c r="A439" s="32" t="s">
        <v>67</v>
      </c>
      <c r="E439" s="33" t="s">
        <v>66</v>
      </c>
    </row>
    <row r="440" spans="1:16" ht="140.25" x14ac:dyDescent="0.2">
      <c r="A440" t="s">
        <v>68</v>
      </c>
      <c r="E440" s="31" t="s">
        <v>495</v>
      </c>
    </row>
    <row r="441" spans="1:16" ht="25.5" x14ac:dyDescent="0.2">
      <c r="A441" s="20" t="s">
        <v>60</v>
      </c>
      <c r="B441" s="25" t="s">
        <v>496</v>
      </c>
      <c r="C441" s="25" t="s">
        <v>497</v>
      </c>
      <c r="D441" s="20" t="s">
        <v>39</v>
      </c>
      <c r="E441" s="26" t="s">
        <v>498</v>
      </c>
      <c r="F441" s="27" t="s">
        <v>76</v>
      </c>
      <c r="G441" s="28">
        <v>4</v>
      </c>
      <c r="H441" s="29">
        <v>0</v>
      </c>
      <c r="I441" s="29">
        <f>ROUND(ROUND(H441,2)*ROUND(G441,3),2)</f>
        <v>0</v>
      </c>
      <c r="J441" s="27" t="s">
        <v>64</v>
      </c>
      <c r="O441">
        <f>(I441*21)/100</f>
        <v>0</v>
      </c>
      <c r="P441" t="s">
        <v>33</v>
      </c>
    </row>
    <row r="442" spans="1:16" x14ac:dyDescent="0.2">
      <c r="A442" s="30" t="s">
        <v>65</v>
      </c>
      <c r="E442" s="31" t="s">
        <v>66</v>
      </c>
    </row>
    <row r="443" spans="1:16" x14ac:dyDescent="0.2">
      <c r="A443" s="32" t="s">
        <v>67</v>
      </c>
      <c r="E443" s="33" t="s">
        <v>66</v>
      </c>
    </row>
    <row r="444" spans="1:16" ht="114.75" x14ac:dyDescent="0.2">
      <c r="A444" t="s">
        <v>68</v>
      </c>
      <c r="E444" s="31" t="s">
        <v>487</v>
      </c>
    </row>
    <row r="445" spans="1:16" x14ac:dyDescent="0.2">
      <c r="A445" s="20" t="s">
        <v>60</v>
      </c>
      <c r="B445" s="25" t="s">
        <v>499</v>
      </c>
      <c r="C445" s="25" t="s">
        <v>500</v>
      </c>
      <c r="D445" s="20" t="s">
        <v>39</v>
      </c>
      <c r="E445" s="26" t="s">
        <v>501</v>
      </c>
      <c r="F445" s="27" t="s">
        <v>87</v>
      </c>
      <c r="G445" s="28">
        <v>81</v>
      </c>
      <c r="H445" s="29">
        <v>0</v>
      </c>
      <c r="I445" s="29">
        <f>ROUND(ROUND(H445,2)*ROUND(G445,3),2)</f>
        <v>0</v>
      </c>
      <c r="J445" s="27" t="s">
        <v>64</v>
      </c>
      <c r="O445">
        <f>(I445*21)/100</f>
        <v>0</v>
      </c>
      <c r="P445" t="s">
        <v>33</v>
      </c>
    </row>
    <row r="446" spans="1:16" x14ac:dyDescent="0.2">
      <c r="A446" s="30" t="s">
        <v>65</v>
      </c>
      <c r="E446" s="31" t="s">
        <v>66</v>
      </c>
    </row>
    <row r="447" spans="1:16" x14ac:dyDescent="0.2">
      <c r="A447" s="32" t="s">
        <v>67</v>
      </c>
      <c r="E447" s="33" t="s">
        <v>66</v>
      </c>
    </row>
    <row r="448" spans="1:16" ht="127.5" x14ac:dyDescent="0.2">
      <c r="A448" t="s">
        <v>68</v>
      </c>
      <c r="E448" s="31" t="s">
        <v>502</v>
      </c>
    </row>
    <row r="449" spans="1:16" x14ac:dyDescent="0.2">
      <c r="A449" s="20" t="s">
        <v>60</v>
      </c>
      <c r="B449" s="25" t="s">
        <v>503</v>
      </c>
      <c r="C449" s="25" t="s">
        <v>504</v>
      </c>
      <c r="D449" s="20" t="s">
        <v>39</v>
      </c>
      <c r="E449" s="26" t="s">
        <v>505</v>
      </c>
      <c r="F449" s="27" t="s">
        <v>87</v>
      </c>
      <c r="G449" s="28">
        <v>180</v>
      </c>
      <c r="H449" s="29">
        <v>0</v>
      </c>
      <c r="I449" s="29">
        <f>ROUND(ROUND(H449,2)*ROUND(G449,3),2)</f>
        <v>0</v>
      </c>
      <c r="J449" s="27" t="s">
        <v>64</v>
      </c>
      <c r="O449">
        <f>(I449*21)/100</f>
        <v>0</v>
      </c>
      <c r="P449" t="s">
        <v>33</v>
      </c>
    </row>
    <row r="450" spans="1:16" x14ac:dyDescent="0.2">
      <c r="A450" s="30" t="s">
        <v>65</v>
      </c>
      <c r="E450" s="31" t="s">
        <v>66</v>
      </c>
    </row>
    <row r="451" spans="1:16" x14ac:dyDescent="0.2">
      <c r="A451" s="32" t="s">
        <v>67</v>
      </c>
      <c r="E451" s="33" t="s">
        <v>66</v>
      </c>
    </row>
    <row r="452" spans="1:16" ht="76.5" x14ac:dyDescent="0.2">
      <c r="A452" t="s">
        <v>68</v>
      </c>
      <c r="E452" s="31" t="s">
        <v>506</v>
      </c>
    </row>
    <row r="453" spans="1:16" x14ac:dyDescent="0.2">
      <c r="A453" s="20" t="s">
        <v>60</v>
      </c>
      <c r="B453" s="25" t="s">
        <v>507</v>
      </c>
      <c r="C453" s="25" t="s">
        <v>508</v>
      </c>
      <c r="D453" s="20" t="s">
        <v>39</v>
      </c>
      <c r="E453" s="26" t="s">
        <v>509</v>
      </c>
      <c r="F453" s="27" t="s">
        <v>76</v>
      </c>
      <c r="G453" s="28">
        <v>1</v>
      </c>
      <c r="H453" s="29">
        <v>0</v>
      </c>
      <c r="I453" s="29">
        <f>ROUND(ROUND(H453,2)*ROUND(G453,3),2)</f>
        <v>0</v>
      </c>
      <c r="J453" s="27" t="s">
        <v>64</v>
      </c>
      <c r="O453">
        <f>(I453*21)/100</f>
        <v>0</v>
      </c>
      <c r="P453" t="s">
        <v>33</v>
      </c>
    </row>
    <row r="454" spans="1:16" x14ac:dyDescent="0.2">
      <c r="A454" s="30" t="s">
        <v>65</v>
      </c>
      <c r="E454" s="31" t="s">
        <v>66</v>
      </c>
    </row>
    <row r="455" spans="1:16" x14ac:dyDescent="0.2">
      <c r="A455" s="32" t="s">
        <v>67</v>
      </c>
      <c r="E455" s="33" t="s">
        <v>66</v>
      </c>
    </row>
    <row r="456" spans="1:16" ht="102" x14ac:dyDescent="0.2">
      <c r="A456" t="s">
        <v>68</v>
      </c>
      <c r="E456" s="31" t="s">
        <v>510</v>
      </c>
    </row>
    <row r="457" spans="1:16" x14ac:dyDescent="0.2">
      <c r="A457" s="20" t="s">
        <v>60</v>
      </c>
      <c r="B457" s="25" t="s">
        <v>511</v>
      </c>
      <c r="C457" s="25" t="s">
        <v>512</v>
      </c>
      <c r="D457" s="20" t="s">
        <v>39</v>
      </c>
      <c r="E457" s="26" t="s">
        <v>513</v>
      </c>
      <c r="F457" s="27" t="s">
        <v>267</v>
      </c>
      <c r="G457" s="28">
        <v>0.8</v>
      </c>
      <c r="H457" s="29">
        <v>0</v>
      </c>
      <c r="I457" s="29">
        <f>ROUND(ROUND(H457,2)*ROUND(G457,3),2)</f>
        <v>0</v>
      </c>
      <c r="J457" s="27" t="s">
        <v>401</v>
      </c>
      <c r="O457">
        <f>(I457*21)/100</f>
        <v>0</v>
      </c>
      <c r="P457" t="s">
        <v>33</v>
      </c>
    </row>
    <row r="458" spans="1:16" x14ac:dyDescent="0.2">
      <c r="A458" s="30" t="s">
        <v>65</v>
      </c>
      <c r="E458" s="31" t="s">
        <v>66</v>
      </c>
    </row>
    <row r="459" spans="1:16" x14ac:dyDescent="0.2">
      <c r="A459" s="32" t="s">
        <v>67</v>
      </c>
      <c r="E459" s="33" t="s">
        <v>66</v>
      </c>
    </row>
    <row r="460" spans="1:16" ht="63.75" x14ac:dyDescent="0.2">
      <c r="A460" t="s">
        <v>68</v>
      </c>
      <c r="E460" s="31" t="s">
        <v>514</v>
      </c>
    </row>
    <row r="461" spans="1:16" x14ac:dyDescent="0.2">
      <c r="A461" s="20" t="s">
        <v>60</v>
      </c>
      <c r="B461" s="25" t="s">
        <v>515</v>
      </c>
      <c r="C461" s="25" t="s">
        <v>516</v>
      </c>
      <c r="D461" s="20" t="s">
        <v>39</v>
      </c>
      <c r="E461" s="26" t="s">
        <v>517</v>
      </c>
      <c r="F461" s="27" t="s">
        <v>267</v>
      </c>
      <c r="G461" s="28">
        <v>0.8</v>
      </c>
      <c r="H461" s="29">
        <v>0</v>
      </c>
      <c r="I461" s="29">
        <f>ROUND(ROUND(H461,2)*ROUND(G461,3),2)</f>
        <v>0</v>
      </c>
      <c r="J461" s="27" t="s">
        <v>401</v>
      </c>
      <c r="O461">
        <f>(I461*21)/100</f>
        <v>0</v>
      </c>
      <c r="P461" t="s">
        <v>33</v>
      </c>
    </row>
    <row r="462" spans="1:16" x14ac:dyDescent="0.2">
      <c r="A462" s="30" t="s">
        <v>65</v>
      </c>
      <c r="E462" s="31" t="s">
        <v>66</v>
      </c>
    </row>
    <row r="463" spans="1:16" x14ac:dyDescent="0.2">
      <c r="A463" s="32" t="s">
        <v>67</v>
      </c>
      <c r="E463" s="33" t="s">
        <v>66</v>
      </c>
    </row>
    <row r="464" spans="1:16" ht="25.5" x14ac:dyDescent="0.2">
      <c r="A464" t="s">
        <v>68</v>
      </c>
      <c r="E464" s="31" t="s">
        <v>518</v>
      </c>
    </row>
    <row r="465" spans="1:18" x14ac:dyDescent="0.2">
      <c r="A465" s="20" t="s">
        <v>60</v>
      </c>
      <c r="B465" s="25" t="s">
        <v>519</v>
      </c>
      <c r="C465" s="25" t="s">
        <v>520</v>
      </c>
      <c r="D465" s="20" t="s">
        <v>39</v>
      </c>
      <c r="E465" s="26" t="s">
        <v>521</v>
      </c>
      <c r="F465" s="27" t="s">
        <v>76</v>
      </c>
      <c r="G465" s="28">
        <v>1</v>
      </c>
      <c r="H465" s="29">
        <v>0</v>
      </c>
      <c r="I465" s="29">
        <f>ROUND(ROUND(H465,2)*ROUND(G465,3),2)</f>
        <v>0</v>
      </c>
      <c r="J465" s="27" t="s">
        <v>401</v>
      </c>
      <c r="O465">
        <f>(I465*21)/100</f>
        <v>0</v>
      </c>
      <c r="P465" t="s">
        <v>33</v>
      </c>
    </row>
    <row r="466" spans="1:18" x14ac:dyDescent="0.2">
      <c r="A466" s="30" t="s">
        <v>65</v>
      </c>
      <c r="E466" s="31" t="s">
        <v>66</v>
      </c>
    </row>
    <row r="467" spans="1:18" x14ac:dyDescent="0.2">
      <c r="A467" s="32" t="s">
        <v>67</v>
      </c>
      <c r="E467" s="33" t="s">
        <v>66</v>
      </c>
    </row>
    <row r="468" spans="1:18" ht="51" x14ac:dyDescent="0.2">
      <c r="A468" t="s">
        <v>68</v>
      </c>
      <c r="E468" s="31" t="s">
        <v>522</v>
      </c>
    </row>
    <row r="469" spans="1:18" x14ac:dyDescent="0.2">
      <c r="A469" s="20" t="s">
        <v>60</v>
      </c>
      <c r="B469" s="25" t="s">
        <v>523</v>
      </c>
      <c r="C469" s="25" t="s">
        <v>524</v>
      </c>
      <c r="D469" s="20" t="s">
        <v>39</v>
      </c>
      <c r="E469" s="26" t="s">
        <v>525</v>
      </c>
      <c r="F469" s="27" t="s">
        <v>76</v>
      </c>
      <c r="G469" s="28">
        <v>1</v>
      </c>
      <c r="H469" s="29">
        <v>0</v>
      </c>
      <c r="I469" s="29">
        <f>ROUND(ROUND(H469,2)*ROUND(G469,3),2)</f>
        <v>0</v>
      </c>
      <c r="J469" s="27" t="s">
        <v>401</v>
      </c>
      <c r="O469">
        <f>(I469*21)/100</f>
        <v>0</v>
      </c>
      <c r="P469" t="s">
        <v>33</v>
      </c>
    </row>
    <row r="470" spans="1:18" x14ac:dyDescent="0.2">
      <c r="A470" s="30" t="s">
        <v>65</v>
      </c>
      <c r="E470" s="31" t="s">
        <v>526</v>
      </c>
    </row>
    <row r="471" spans="1:18" x14ac:dyDescent="0.2">
      <c r="A471" s="32" t="s">
        <v>67</v>
      </c>
      <c r="E471" s="33" t="s">
        <v>66</v>
      </c>
    </row>
    <row r="472" spans="1:18" x14ac:dyDescent="0.2">
      <c r="A472" t="s">
        <v>68</v>
      </c>
      <c r="E472" s="31" t="s">
        <v>527</v>
      </c>
    </row>
    <row r="473" spans="1:18" ht="12.75" customHeight="1" x14ac:dyDescent="0.2">
      <c r="A473" s="5" t="s">
        <v>58</v>
      </c>
      <c r="B473" s="5"/>
      <c r="C473" s="34" t="s">
        <v>528</v>
      </c>
      <c r="D473" s="5"/>
      <c r="E473" s="23" t="s">
        <v>529</v>
      </c>
      <c r="F473" s="5"/>
      <c r="G473" s="5"/>
      <c r="H473" s="5"/>
      <c r="I473" s="35">
        <f>0+Q473</f>
        <v>0</v>
      </c>
      <c r="J473" s="5"/>
      <c r="O473">
        <f>0+R473</f>
        <v>0</v>
      </c>
      <c r="Q473">
        <f>0+I474+I478+I482+I486+I490+I494</f>
        <v>0</v>
      </c>
      <c r="R473">
        <f>0+O474+O478+O482+O486+O490+O494</f>
        <v>0</v>
      </c>
    </row>
    <row r="474" spans="1:18" ht="38.25" x14ac:dyDescent="0.2">
      <c r="A474" s="20" t="s">
        <v>60</v>
      </c>
      <c r="B474" s="25" t="s">
        <v>530</v>
      </c>
      <c r="C474" s="25" t="s">
        <v>531</v>
      </c>
      <c r="D474" s="20" t="s">
        <v>425</v>
      </c>
      <c r="E474" s="26" t="s">
        <v>532</v>
      </c>
      <c r="F474" s="27" t="s">
        <v>533</v>
      </c>
      <c r="G474" s="28">
        <v>1</v>
      </c>
      <c r="H474" s="29">
        <v>0</v>
      </c>
      <c r="I474" s="29">
        <f>ROUND(ROUND(H474,2)*ROUND(G474,3),2)</f>
        <v>0</v>
      </c>
      <c r="J474" s="27" t="s">
        <v>401</v>
      </c>
      <c r="O474">
        <f>(I474*21)/100</f>
        <v>0</v>
      </c>
      <c r="P474" t="s">
        <v>33</v>
      </c>
    </row>
    <row r="475" spans="1:18" x14ac:dyDescent="0.2">
      <c r="A475" s="30" t="s">
        <v>65</v>
      </c>
      <c r="E475" s="38" t="s">
        <v>1626</v>
      </c>
    </row>
    <row r="476" spans="1:18" x14ac:dyDescent="0.2">
      <c r="A476" s="32" t="s">
        <v>67</v>
      </c>
      <c r="E476" s="33" t="s">
        <v>66</v>
      </c>
    </row>
    <row r="477" spans="1:18" ht="114.75" x14ac:dyDescent="0.2">
      <c r="A477" t="s">
        <v>68</v>
      </c>
      <c r="E477" s="31" t="s">
        <v>535</v>
      </c>
    </row>
    <row r="478" spans="1:18" ht="38.25" x14ac:dyDescent="0.2">
      <c r="A478" s="20" t="s">
        <v>60</v>
      </c>
      <c r="B478" s="25" t="s">
        <v>536</v>
      </c>
      <c r="C478" s="25" t="s">
        <v>537</v>
      </c>
      <c r="D478" s="20" t="s">
        <v>425</v>
      </c>
      <c r="E478" s="26" t="s">
        <v>538</v>
      </c>
      <c r="F478" s="27" t="s">
        <v>533</v>
      </c>
      <c r="G478" s="28">
        <v>2</v>
      </c>
      <c r="H478" s="29">
        <v>0</v>
      </c>
      <c r="I478" s="29">
        <f>ROUND(ROUND(H478,2)*ROUND(G478,3),2)</f>
        <v>0</v>
      </c>
      <c r="J478" s="27" t="s">
        <v>401</v>
      </c>
      <c r="O478">
        <f>(I478*21)/100</f>
        <v>0</v>
      </c>
      <c r="P478" t="s">
        <v>33</v>
      </c>
    </row>
    <row r="479" spans="1:18" x14ac:dyDescent="0.2">
      <c r="A479" s="30" t="s">
        <v>65</v>
      </c>
      <c r="E479" s="38" t="s">
        <v>1626</v>
      </c>
    </row>
    <row r="480" spans="1:18" ht="25.5" x14ac:dyDescent="0.2">
      <c r="A480" s="32" t="s">
        <v>67</v>
      </c>
      <c r="E480" s="33" t="s">
        <v>539</v>
      </c>
    </row>
    <row r="481" spans="1:16" ht="114.75" x14ac:dyDescent="0.2">
      <c r="A481" t="s">
        <v>68</v>
      </c>
      <c r="E481" s="31" t="s">
        <v>535</v>
      </c>
    </row>
    <row r="482" spans="1:16" ht="25.5" x14ac:dyDescent="0.2">
      <c r="A482" s="20" t="s">
        <v>60</v>
      </c>
      <c r="B482" s="25" t="s">
        <v>540</v>
      </c>
      <c r="C482" s="25" t="s">
        <v>541</v>
      </c>
      <c r="D482" s="20" t="s">
        <v>425</v>
      </c>
      <c r="E482" s="26" t="s">
        <v>542</v>
      </c>
      <c r="F482" s="27" t="s">
        <v>533</v>
      </c>
      <c r="G482" s="28">
        <v>4</v>
      </c>
      <c r="H482" s="29">
        <v>0</v>
      </c>
      <c r="I482" s="29">
        <f>ROUND(ROUND(H482,2)*ROUND(G482,3),2)</f>
        <v>0</v>
      </c>
      <c r="J482" s="27" t="s">
        <v>401</v>
      </c>
      <c r="O482">
        <f>(I482*21)/100</f>
        <v>0</v>
      </c>
      <c r="P482" t="s">
        <v>33</v>
      </c>
    </row>
    <row r="483" spans="1:16" x14ac:dyDescent="0.2">
      <c r="A483" s="30" t="s">
        <v>65</v>
      </c>
      <c r="E483" s="38" t="s">
        <v>1626</v>
      </c>
    </row>
    <row r="484" spans="1:16" x14ac:dyDescent="0.2">
      <c r="A484" s="32" t="s">
        <v>67</v>
      </c>
      <c r="E484" s="33" t="s">
        <v>66</v>
      </c>
    </row>
    <row r="485" spans="1:16" ht="114.75" x14ac:dyDescent="0.2">
      <c r="A485" t="s">
        <v>68</v>
      </c>
      <c r="E485" s="31" t="s">
        <v>535</v>
      </c>
    </row>
    <row r="486" spans="1:16" ht="38.25" x14ac:dyDescent="0.2">
      <c r="A486" s="20" t="s">
        <v>60</v>
      </c>
      <c r="B486" s="25" t="s">
        <v>543</v>
      </c>
      <c r="C486" s="25" t="s">
        <v>544</v>
      </c>
      <c r="D486" s="20" t="s">
        <v>425</v>
      </c>
      <c r="E486" s="26" t="s">
        <v>545</v>
      </c>
      <c r="F486" s="27" t="s">
        <v>533</v>
      </c>
      <c r="G486" s="28">
        <v>2</v>
      </c>
      <c r="H486" s="29">
        <v>0</v>
      </c>
      <c r="I486" s="29">
        <f>ROUND(ROUND(H486,2)*ROUND(G486,3),2)</f>
        <v>0</v>
      </c>
      <c r="J486" s="27" t="s">
        <v>401</v>
      </c>
      <c r="O486">
        <f>(I486*21)/100</f>
        <v>0</v>
      </c>
      <c r="P486" t="s">
        <v>33</v>
      </c>
    </row>
    <row r="487" spans="1:16" x14ac:dyDescent="0.2">
      <c r="A487" s="30" t="s">
        <v>65</v>
      </c>
      <c r="E487" s="38" t="s">
        <v>1626</v>
      </c>
    </row>
    <row r="488" spans="1:16" x14ac:dyDescent="0.2">
      <c r="A488" s="32" t="s">
        <v>67</v>
      </c>
      <c r="E488" s="33" t="s">
        <v>66</v>
      </c>
    </row>
    <row r="489" spans="1:16" ht="114.75" x14ac:dyDescent="0.2">
      <c r="A489" t="s">
        <v>68</v>
      </c>
      <c r="E489" s="31" t="s">
        <v>535</v>
      </c>
    </row>
    <row r="490" spans="1:16" ht="38.25" x14ac:dyDescent="0.2">
      <c r="A490" s="20" t="s">
        <v>60</v>
      </c>
      <c r="B490" s="25" t="s">
        <v>546</v>
      </c>
      <c r="C490" s="25" t="s">
        <v>547</v>
      </c>
      <c r="D490" s="20" t="s">
        <v>425</v>
      </c>
      <c r="E490" s="26" t="s">
        <v>548</v>
      </c>
      <c r="F490" s="27" t="s">
        <v>533</v>
      </c>
      <c r="G490" s="28">
        <v>0.2</v>
      </c>
      <c r="H490" s="29">
        <v>0</v>
      </c>
      <c r="I490" s="29">
        <f>ROUND(ROUND(H490,2)*ROUND(G490,3),2)</f>
        <v>0</v>
      </c>
      <c r="J490" s="27" t="s">
        <v>401</v>
      </c>
      <c r="O490">
        <f>(I490*21)/100</f>
        <v>0</v>
      </c>
      <c r="P490" t="s">
        <v>33</v>
      </c>
    </row>
    <row r="491" spans="1:16" x14ac:dyDescent="0.2">
      <c r="A491" s="30" t="s">
        <v>65</v>
      </c>
      <c r="E491" s="38" t="s">
        <v>1626</v>
      </c>
    </row>
    <row r="492" spans="1:16" x14ac:dyDescent="0.2">
      <c r="A492" s="32" t="s">
        <v>67</v>
      </c>
      <c r="E492" s="33" t="s">
        <v>66</v>
      </c>
    </row>
    <row r="493" spans="1:16" ht="114.75" x14ac:dyDescent="0.2">
      <c r="A493" t="s">
        <v>68</v>
      </c>
      <c r="E493" s="31" t="s">
        <v>535</v>
      </c>
    </row>
    <row r="494" spans="1:16" ht="25.5" x14ac:dyDescent="0.2">
      <c r="A494" s="20" t="s">
        <v>60</v>
      </c>
      <c r="B494" s="25" t="s">
        <v>549</v>
      </c>
      <c r="C494" s="25" t="s">
        <v>550</v>
      </c>
      <c r="D494" s="20" t="s">
        <v>425</v>
      </c>
      <c r="E494" s="26" t="s">
        <v>551</v>
      </c>
      <c r="F494" s="27" t="s">
        <v>533</v>
      </c>
      <c r="G494" s="28">
        <v>0.2</v>
      </c>
      <c r="H494" s="29">
        <v>0</v>
      </c>
      <c r="I494" s="29">
        <f>ROUND(ROUND(H494,2)*ROUND(G494,3),2)</f>
        <v>0</v>
      </c>
      <c r="J494" s="27" t="s">
        <v>401</v>
      </c>
      <c r="O494">
        <f>(I494*21)/100</f>
        <v>0</v>
      </c>
      <c r="P494" t="s">
        <v>33</v>
      </c>
    </row>
    <row r="495" spans="1:16" x14ac:dyDescent="0.2">
      <c r="A495" s="30" t="s">
        <v>65</v>
      </c>
      <c r="E495" s="38" t="s">
        <v>1626</v>
      </c>
    </row>
    <row r="496" spans="1:16" x14ac:dyDescent="0.2">
      <c r="A496" s="32" t="s">
        <v>67</v>
      </c>
      <c r="E496" s="33" t="s">
        <v>552</v>
      </c>
    </row>
    <row r="497" spans="1:5" ht="114.75" x14ac:dyDescent="0.2">
      <c r="A497" t="s">
        <v>68</v>
      </c>
      <c r="E497" s="31" t="s">
        <v>553</v>
      </c>
    </row>
  </sheetData>
  <mergeCells count="14">
    <mergeCell ref="F8:F9"/>
    <mergeCell ref="G8:G9"/>
    <mergeCell ref="H8:I8"/>
    <mergeCell ref="J8:J9"/>
    <mergeCell ref="A8:A9"/>
    <mergeCell ref="B8:B9"/>
    <mergeCell ref="C8:C9"/>
    <mergeCell ref="D8:D9"/>
    <mergeCell ref="E8:E9"/>
    <mergeCell ref="C3:D3"/>
    <mergeCell ref="C4:D4"/>
    <mergeCell ref="C5:D5"/>
    <mergeCell ref="C6:D6"/>
    <mergeCell ref="C7:D7"/>
  </mergeCells>
  <conditionalFormatting sqref="E475">
    <cfRule type="expression" dxfId="34" priority="6">
      <formula>IF(E475="popis položky","Vyznačit",IF(E475="","Vyznačit",""))="Vyznačit"</formula>
    </cfRule>
  </conditionalFormatting>
  <conditionalFormatting sqref="E479">
    <cfRule type="expression" dxfId="33" priority="5">
      <formula>IF(E479="popis položky","Vyznačit",IF(E479="","Vyznačit",""))="Vyznačit"</formula>
    </cfRule>
  </conditionalFormatting>
  <conditionalFormatting sqref="E483">
    <cfRule type="expression" dxfId="32" priority="4">
      <formula>IF(E483="popis položky","Vyznačit",IF(E483="","Vyznačit",""))="Vyznačit"</formula>
    </cfRule>
  </conditionalFormatting>
  <conditionalFormatting sqref="E487">
    <cfRule type="expression" dxfId="31" priority="3">
      <formula>IF(E487="popis položky","Vyznačit",IF(E487="","Vyznačit",""))="Vyznačit"</formula>
    </cfRule>
  </conditionalFormatting>
  <conditionalFormatting sqref="E491">
    <cfRule type="expression" dxfId="30" priority="2">
      <formula>IF(E491="popis položky","Vyznačit",IF(E491="","Vyznačit",""))="Vyznačit"</formula>
    </cfRule>
  </conditionalFormatting>
  <conditionalFormatting sqref="E495">
    <cfRule type="expression" dxfId="29" priority="1">
      <formula>IF(E495="popis položky","Vyznačit",IF(E495="","Vyznačit",""))="Vyznačit"</formula>
    </cfRule>
  </conditionalFormatting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28"/>
  <sheetViews>
    <sheetView workbookViewId="0">
      <pane ySplit="10" topLeftCell="A500" activePane="bottomLeft" state="frozen"/>
      <selection pane="bottomLeft" activeCell="E526" sqref="E52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0+O11+O524</f>
        <v>0</v>
      </c>
      <c r="P2" t="s">
        <v>32</v>
      </c>
    </row>
    <row r="3" spans="1:18" ht="15" customHeight="1" x14ac:dyDescent="0.25">
      <c r="A3" t="s">
        <v>12</v>
      </c>
      <c r="B3" s="11" t="s">
        <v>14</v>
      </c>
      <c r="C3" s="42" t="s">
        <v>15</v>
      </c>
      <c r="D3" s="39"/>
      <c r="E3" s="12" t="s">
        <v>16</v>
      </c>
      <c r="F3" s="1"/>
      <c r="G3" s="8"/>
      <c r="H3" s="7" t="s">
        <v>558</v>
      </c>
      <c r="I3" s="36">
        <f>0+I11+I524</f>
        <v>0</v>
      </c>
      <c r="J3" s="9"/>
      <c r="O3" t="s">
        <v>29</v>
      </c>
      <c r="P3" t="s">
        <v>33</v>
      </c>
    </row>
    <row r="4" spans="1:18" ht="15" customHeight="1" x14ac:dyDescent="0.25">
      <c r="A4" t="s">
        <v>17</v>
      </c>
      <c r="B4" s="11" t="s">
        <v>18</v>
      </c>
      <c r="C4" s="42" t="s">
        <v>19</v>
      </c>
      <c r="D4" s="39"/>
      <c r="E4" s="12" t="s">
        <v>20</v>
      </c>
      <c r="F4" s="1"/>
      <c r="G4" s="1"/>
      <c r="H4" s="10"/>
      <c r="I4" s="10"/>
      <c r="J4" s="1"/>
      <c r="O4" t="s">
        <v>30</v>
      </c>
      <c r="P4" t="s">
        <v>33</v>
      </c>
    </row>
    <row r="5" spans="1:18" ht="12.75" customHeight="1" x14ac:dyDescent="0.25">
      <c r="A5" t="s">
        <v>21</v>
      </c>
      <c r="B5" s="11" t="s">
        <v>18</v>
      </c>
      <c r="C5" s="42" t="s">
        <v>554</v>
      </c>
      <c r="D5" s="39"/>
      <c r="E5" s="12" t="s">
        <v>555</v>
      </c>
      <c r="F5" s="1"/>
      <c r="G5" s="1"/>
      <c r="H5" s="1"/>
      <c r="I5" s="1"/>
      <c r="J5" s="1"/>
      <c r="O5" t="s">
        <v>31</v>
      </c>
      <c r="P5" t="s">
        <v>33</v>
      </c>
    </row>
    <row r="6" spans="1:18" ht="12.75" customHeight="1" x14ac:dyDescent="0.25">
      <c r="A6" t="s">
        <v>24</v>
      </c>
      <c r="B6" s="11" t="s">
        <v>18</v>
      </c>
      <c r="C6" s="42" t="s">
        <v>556</v>
      </c>
      <c r="D6" s="39"/>
      <c r="E6" s="12" t="s">
        <v>557</v>
      </c>
      <c r="F6" s="1"/>
      <c r="G6" s="1"/>
      <c r="H6" s="1"/>
      <c r="I6" s="1"/>
      <c r="J6" s="1"/>
    </row>
    <row r="7" spans="1:18" ht="12.75" customHeight="1" x14ac:dyDescent="0.25">
      <c r="A7" t="s">
        <v>27</v>
      </c>
      <c r="B7" s="14" t="s">
        <v>28</v>
      </c>
      <c r="C7" s="43" t="s">
        <v>558</v>
      </c>
      <c r="D7" s="44"/>
      <c r="E7" s="15" t="s">
        <v>559</v>
      </c>
      <c r="F7" s="5"/>
      <c r="G7" s="5"/>
      <c r="H7" s="5"/>
      <c r="I7" s="5"/>
      <c r="J7" s="5"/>
    </row>
    <row r="8" spans="1:18" ht="12.75" customHeight="1" x14ac:dyDescent="0.2">
      <c r="A8" s="45" t="s">
        <v>36</v>
      </c>
      <c r="B8" s="45" t="s">
        <v>38</v>
      </c>
      <c r="C8" s="45" t="s">
        <v>40</v>
      </c>
      <c r="D8" s="45" t="s">
        <v>41</v>
      </c>
      <c r="E8" s="45" t="s">
        <v>42</v>
      </c>
      <c r="F8" s="45" t="s">
        <v>44</v>
      </c>
      <c r="G8" s="45" t="s">
        <v>46</v>
      </c>
      <c r="H8" s="45" t="s">
        <v>48</v>
      </c>
      <c r="I8" s="45"/>
      <c r="J8" s="45" t="s">
        <v>53</v>
      </c>
    </row>
    <row r="9" spans="1:18" ht="12.75" customHeight="1" x14ac:dyDescent="0.2">
      <c r="A9" s="45"/>
      <c r="B9" s="45"/>
      <c r="C9" s="45"/>
      <c r="D9" s="45"/>
      <c r="E9" s="45"/>
      <c r="F9" s="45"/>
      <c r="G9" s="45"/>
      <c r="H9" s="13" t="s">
        <v>49</v>
      </c>
      <c r="I9" s="13" t="s">
        <v>51</v>
      </c>
      <c r="J9" s="45"/>
    </row>
    <row r="10" spans="1:18" ht="12.75" customHeight="1" x14ac:dyDescent="0.2">
      <c r="A10" s="13" t="s">
        <v>37</v>
      </c>
      <c r="B10" s="13" t="s">
        <v>39</v>
      </c>
      <c r="C10" s="13" t="s">
        <v>33</v>
      </c>
      <c r="D10" s="13" t="s">
        <v>32</v>
      </c>
      <c r="E10" s="13" t="s">
        <v>43</v>
      </c>
      <c r="F10" s="13" t="s">
        <v>45</v>
      </c>
      <c r="G10" s="13" t="s">
        <v>47</v>
      </c>
      <c r="H10" s="13" t="s">
        <v>50</v>
      </c>
      <c r="I10" s="13" t="s">
        <v>52</v>
      </c>
      <c r="J10" s="13" t="s">
        <v>54</v>
      </c>
    </row>
    <row r="11" spans="1:18" ht="12.75" customHeight="1" x14ac:dyDescent="0.2">
      <c r="A11" s="21" t="s">
        <v>58</v>
      </c>
      <c r="B11" s="21"/>
      <c r="C11" s="22" t="s">
        <v>563</v>
      </c>
      <c r="D11" s="21"/>
      <c r="E11" s="23" t="s">
        <v>564</v>
      </c>
      <c r="F11" s="21"/>
      <c r="G11" s="21"/>
      <c r="H11" s="21"/>
      <c r="I11" s="24">
        <f>0+Q11</f>
        <v>0</v>
      </c>
      <c r="J11" s="21"/>
      <c r="O11">
        <f>0+R11</f>
        <v>0</v>
      </c>
      <c r="Q11">
        <f>0+I12+I16+I20+I24+I28+I32+I36+I40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+I300+I304+I308+I312+I316+I320+I324+I328+I332+I336+I340+I344+I348+I352+I356+I360+I364+I368+I372+I376+I380+I384+I388+I392+I396+I400+I404+I408+I412+I416+I420+I424+I428+I432+I436+I440+I444+I448+I452+I456+I460+I464+I468+I472+I476+I480+I484+I488+I492+I496+I500+I504+I508+I512+I516+I520</f>
        <v>0</v>
      </c>
      <c r="R11">
        <f>0+O12+O16+O20+O24+O28+O32+O36+O40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+O300+O304+O308+O312+O316+O320+O324+O328+O332+O336+O340+O344+O348+O352+O356+O360+O364+O368+O372+O376+O380+O384+O388+O392+O396+O400+O404+O408+O412+O416+O420+O424+O428+O432+O436+O440+O444+O448+O452+O456+O460+O464+O468+O472+O476+O480+O484+O488+O492+O496+O500+O504+O508+O512+O516+O520</f>
        <v>0</v>
      </c>
    </row>
    <row r="12" spans="1:18" x14ac:dyDescent="0.2">
      <c r="A12" s="20" t="s">
        <v>60</v>
      </c>
      <c r="B12" s="25" t="s">
        <v>39</v>
      </c>
      <c r="C12" s="25" t="s">
        <v>61</v>
      </c>
      <c r="D12" s="20" t="s">
        <v>39</v>
      </c>
      <c r="E12" s="26" t="s">
        <v>62</v>
      </c>
      <c r="F12" s="27" t="s">
        <v>63</v>
      </c>
      <c r="G12" s="28">
        <v>1</v>
      </c>
      <c r="H12" s="29">
        <v>0</v>
      </c>
      <c r="I12" s="29">
        <f>ROUND(ROUND(H12,2)*ROUND(G12,3),2)</f>
        <v>0</v>
      </c>
      <c r="J12" s="27" t="s">
        <v>64</v>
      </c>
      <c r="O12">
        <f>(I12*21)/100</f>
        <v>0</v>
      </c>
      <c r="P12" t="s">
        <v>33</v>
      </c>
    </row>
    <row r="13" spans="1:18" x14ac:dyDescent="0.2">
      <c r="A13" s="30" t="s">
        <v>65</v>
      </c>
      <c r="E13" s="31" t="s">
        <v>66</v>
      </c>
    </row>
    <row r="14" spans="1:18" x14ac:dyDescent="0.2">
      <c r="A14" s="32" t="s">
        <v>67</v>
      </c>
      <c r="E14" s="33" t="s">
        <v>66</v>
      </c>
    </row>
    <row r="15" spans="1:18" x14ac:dyDescent="0.2">
      <c r="A15" t="s">
        <v>68</v>
      </c>
      <c r="E15" s="31" t="s">
        <v>69</v>
      </c>
    </row>
    <row r="16" spans="1:18" x14ac:dyDescent="0.2">
      <c r="A16" s="20" t="s">
        <v>60</v>
      </c>
      <c r="B16" s="25" t="s">
        <v>33</v>
      </c>
      <c r="C16" s="25" t="s">
        <v>565</v>
      </c>
      <c r="D16" s="20" t="s">
        <v>66</v>
      </c>
      <c r="E16" s="26" t="s">
        <v>566</v>
      </c>
      <c r="F16" s="27" t="s">
        <v>454</v>
      </c>
      <c r="G16" s="28">
        <v>26</v>
      </c>
      <c r="H16" s="29">
        <v>0</v>
      </c>
      <c r="I16" s="29">
        <f>ROUND(ROUND(H16,2)*ROUND(G16,3),2)</f>
        <v>0</v>
      </c>
      <c r="J16" s="27" t="s">
        <v>64</v>
      </c>
      <c r="O16">
        <f>(I16*21)/100</f>
        <v>0</v>
      </c>
      <c r="P16" t="s">
        <v>33</v>
      </c>
    </row>
    <row r="17" spans="1:16" x14ac:dyDescent="0.2">
      <c r="A17" s="30" t="s">
        <v>65</v>
      </c>
      <c r="E17" s="31" t="s">
        <v>66</v>
      </c>
    </row>
    <row r="18" spans="1:16" x14ac:dyDescent="0.2">
      <c r="A18" s="32" t="s">
        <v>67</v>
      </c>
      <c r="E18" s="33" t="s">
        <v>567</v>
      </c>
    </row>
    <row r="19" spans="1:16" ht="318.75" x14ac:dyDescent="0.2">
      <c r="A19" t="s">
        <v>68</v>
      </c>
      <c r="E19" s="31" t="s">
        <v>455</v>
      </c>
    </row>
    <row r="20" spans="1:16" x14ac:dyDescent="0.2">
      <c r="A20" s="20" t="s">
        <v>60</v>
      </c>
      <c r="B20" s="25" t="s">
        <v>32</v>
      </c>
      <c r="C20" s="25" t="s">
        <v>452</v>
      </c>
      <c r="D20" s="20" t="s">
        <v>66</v>
      </c>
      <c r="E20" s="26" t="s">
        <v>453</v>
      </c>
      <c r="F20" s="27" t="s">
        <v>454</v>
      </c>
      <c r="G20" s="28">
        <v>66</v>
      </c>
      <c r="H20" s="29">
        <v>0</v>
      </c>
      <c r="I20" s="29">
        <f>ROUND(ROUND(H20,2)*ROUND(G20,3),2)</f>
        <v>0</v>
      </c>
      <c r="J20" s="27" t="s">
        <v>64</v>
      </c>
      <c r="O20">
        <f>(I20*21)/100</f>
        <v>0</v>
      </c>
      <c r="P20" t="s">
        <v>33</v>
      </c>
    </row>
    <row r="21" spans="1:16" x14ac:dyDescent="0.2">
      <c r="A21" s="30" t="s">
        <v>65</v>
      </c>
      <c r="E21" s="31" t="s">
        <v>66</v>
      </c>
    </row>
    <row r="22" spans="1:16" x14ac:dyDescent="0.2">
      <c r="A22" s="32" t="s">
        <v>67</v>
      </c>
      <c r="E22" s="33" t="s">
        <v>567</v>
      </c>
    </row>
    <row r="23" spans="1:16" ht="318.75" x14ac:dyDescent="0.2">
      <c r="A23" t="s">
        <v>68</v>
      </c>
      <c r="E23" s="31" t="s">
        <v>455</v>
      </c>
    </row>
    <row r="24" spans="1:16" x14ac:dyDescent="0.2">
      <c r="A24" s="20" t="s">
        <v>60</v>
      </c>
      <c r="B24" s="25" t="s">
        <v>43</v>
      </c>
      <c r="C24" s="25" t="s">
        <v>568</v>
      </c>
      <c r="D24" s="20" t="s">
        <v>39</v>
      </c>
      <c r="E24" s="26" t="s">
        <v>569</v>
      </c>
      <c r="F24" s="27" t="s">
        <v>87</v>
      </c>
      <c r="G24" s="28">
        <v>25</v>
      </c>
      <c r="H24" s="29">
        <v>0</v>
      </c>
      <c r="I24" s="29">
        <f>ROUND(ROUND(H24,2)*ROUND(G24,3),2)</f>
        <v>0</v>
      </c>
      <c r="J24" s="27" t="s">
        <v>64</v>
      </c>
      <c r="O24">
        <f>(I24*21)/100</f>
        <v>0</v>
      </c>
      <c r="P24" t="s">
        <v>33</v>
      </c>
    </row>
    <row r="25" spans="1:16" x14ac:dyDescent="0.2">
      <c r="A25" s="30" t="s">
        <v>65</v>
      </c>
      <c r="E25" s="31" t="s">
        <v>66</v>
      </c>
    </row>
    <row r="26" spans="1:16" x14ac:dyDescent="0.2">
      <c r="A26" s="32" t="s">
        <v>67</v>
      </c>
      <c r="E26" s="33" t="s">
        <v>567</v>
      </c>
    </row>
    <row r="27" spans="1:16" ht="25.5" x14ac:dyDescent="0.2">
      <c r="A27" t="s">
        <v>68</v>
      </c>
      <c r="E27" s="31" t="s">
        <v>459</v>
      </c>
    </row>
    <row r="28" spans="1:16" x14ac:dyDescent="0.2">
      <c r="A28" s="20" t="s">
        <v>60</v>
      </c>
      <c r="B28" s="25" t="s">
        <v>45</v>
      </c>
      <c r="C28" s="25" t="s">
        <v>461</v>
      </c>
      <c r="D28" s="20" t="s">
        <v>39</v>
      </c>
      <c r="E28" s="26" t="s">
        <v>462</v>
      </c>
      <c r="F28" s="27" t="s">
        <v>454</v>
      </c>
      <c r="G28" s="28">
        <v>92</v>
      </c>
      <c r="H28" s="29">
        <v>0</v>
      </c>
      <c r="I28" s="29">
        <f>ROUND(ROUND(H28,2)*ROUND(G28,3),2)</f>
        <v>0</v>
      </c>
      <c r="J28" s="27" t="s">
        <v>64</v>
      </c>
      <c r="O28">
        <f>(I28*21)/100</f>
        <v>0</v>
      </c>
      <c r="P28" t="s">
        <v>33</v>
      </c>
    </row>
    <row r="29" spans="1:16" x14ac:dyDescent="0.2">
      <c r="A29" s="30" t="s">
        <v>65</v>
      </c>
      <c r="E29" s="31" t="s">
        <v>66</v>
      </c>
    </row>
    <row r="30" spans="1:16" x14ac:dyDescent="0.2">
      <c r="A30" s="32" t="s">
        <v>67</v>
      </c>
      <c r="E30" s="33" t="s">
        <v>567</v>
      </c>
    </row>
    <row r="31" spans="1:16" ht="229.5" x14ac:dyDescent="0.2">
      <c r="A31" t="s">
        <v>68</v>
      </c>
      <c r="E31" s="31" t="s">
        <v>463</v>
      </c>
    </row>
    <row r="32" spans="1:16" x14ac:dyDescent="0.2">
      <c r="A32" s="20" t="s">
        <v>60</v>
      </c>
      <c r="B32" s="25" t="s">
        <v>47</v>
      </c>
      <c r="C32" s="25" t="s">
        <v>74</v>
      </c>
      <c r="D32" s="20" t="s">
        <v>39</v>
      </c>
      <c r="E32" s="26" t="s">
        <v>75</v>
      </c>
      <c r="F32" s="27" t="s">
        <v>76</v>
      </c>
      <c r="G32" s="28">
        <v>3</v>
      </c>
      <c r="H32" s="29">
        <v>0</v>
      </c>
      <c r="I32" s="29">
        <f>ROUND(ROUND(H32,2)*ROUND(G32,3),2)</f>
        <v>0</v>
      </c>
      <c r="J32" s="27" t="s">
        <v>64</v>
      </c>
      <c r="O32">
        <f>(I32*21)/100</f>
        <v>0</v>
      </c>
      <c r="P32" t="s">
        <v>33</v>
      </c>
    </row>
    <row r="33" spans="1:16" x14ac:dyDescent="0.2">
      <c r="A33" s="30" t="s">
        <v>65</v>
      </c>
      <c r="E33" s="31" t="s">
        <v>66</v>
      </c>
    </row>
    <row r="34" spans="1:16" x14ac:dyDescent="0.2">
      <c r="A34" s="32" t="s">
        <v>67</v>
      </c>
      <c r="E34" s="33" t="s">
        <v>567</v>
      </c>
    </row>
    <row r="35" spans="1:16" ht="76.5" x14ac:dyDescent="0.2">
      <c r="A35" t="s">
        <v>68</v>
      </c>
      <c r="E35" s="31" t="s">
        <v>77</v>
      </c>
    </row>
    <row r="36" spans="1:16" x14ac:dyDescent="0.2">
      <c r="A36" s="20" t="s">
        <v>60</v>
      </c>
      <c r="B36" s="25" t="s">
        <v>89</v>
      </c>
      <c r="C36" s="25" t="s">
        <v>489</v>
      </c>
      <c r="D36" s="20" t="s">
        <v>39</v>
      </c>
      <c r="E36" s="26" t="s">
        <v>490</v>
      </c>
      <c r="F36" s="27" t="s">
        <v>87</v>
      </c>
      <c r="G36" s="28">
        <v>25</v>
      </c>
      <c r="H36" s="29">
        <v>0</v>
      </c>
      <c r="I36" s="29">
        <f>ROUND(ROUND(H36,2)*ROUND(G36,3),2)</f>
        <v>0</v>
      </c>
      <c r="J36" s="27" t="s">
        <v>64</v>
      </c>
      <c r="O36">
        <f>(I36*21)/100</f>
        <v>0</v>
      </c>
      <c r="P36" t="s">
        <v>33</v>
      </c>
    </row>
    <row r="37" spans="1:16" x14ac:dyDescent="0.2">
      <c r="A37" s="30" t="s">
        <v>65</v>
      </c>
      <c r="E37" s="31" t="s">
        <v>66</v>
      </c>
    </row>
    <row r="38" spans="1:16" x14ac:dyDescent="0.2">
      <c r="A38" s="32" t="s">
        <v>67</v>
      </c>
      <c r="E38" s="33" t="s">
        <v>567</v>
      </c>
    </row>
    <row r="39" spans="1:16" ht="102" x14ac:dyDescent="0.2">
      <c r="A39" t="s">
        <v>68</v>
      </c>
      <c r="E39" s="31" t="s">
        <v>491</v>
      </c>
    </row>
    <row r="40" spans="1:16" x14ac:dyDescent="0.2">
      <c r="A40" s="20" t="s">
        <v>60</v>
      </c>
      <c r="B40" s="25" t="s">
        <v>93</v>
      </c>
      <c r="C40" s="25" t="s">
        <v>493</v>
      </c>
      <c r="D40" s="20" t="s">
        <v>39</v>
      </c>
      <c r="E40" s="26" t="s">
        <v>494</v>
      </c>
      <c r="F40" s="27" t="s">
        <v>87</v>
      </c>
      <c r="G40" s="28">
        <v>100</v>
      </c>
      <c r="H40" s="29">
        <v>0</v>
      </c>
      <c r="I40" s="29">
        <f>ROUND(ROUND(H40,2)*ROUND(G40,3),2)</f>
        <v>0</v>
      </c>
      <c r="J40" s="27" t="s">
        <v>64</v>
      </c>
      <c r="O40">
        <f>(I40*21)/100</f>
        <v>0</v>
      </c>
      <c r="P40" t="s">
        <v>33</v>
      </c>
    </row>
    <row r="41" spans="1:16" x14ac:dyDescent="0.2">
      <c r="A41" s="30" t="s">
        <v>65</v>
      </c>
      <c r="E41" s="31" t="s">
        <v>66</v>
      </c>
    </row>
    <row r="42" spans="1:16" x14ac:dyDescent="0.2">
      <c r="A42" s="32" t="s">
        <v>67</v>
      </c>
      <c r="E42" s="33" t="s">
        <v>567</v>
      </c>
    </row>
    <row r="43" spans="1:16" ht="140.25" x14ac:dyDescent="0.2">
      <c r="A43" t="s">
        <v>68</v>
      </c>
      <c r="E43" s="31" t="s">
        <v>495</v>
      </c>
    </row>
    <row r="44" spans="1:16" ht="25.5" x14ac:dyDescent="0.2">
      <c r="A44" s="20" t="s">
        <v>60</v>
      </c>
      <c r="B44" s="25" t="s">
        <v>50</v>
      </c>
      <c r="C44" s="25" t="s">
        <v>570</v>
      </c>
      <c r="D44" s="20" t="s">
        <v>39</v>
      </c>
      <c r="E44" s="26" t="s">
        <v>571</v>
      </c>
      <c r="F44" s="27" t="s">
        <v>76</v>
      </c>
      <c r="G44" s="28">
        <v>1</v>
      </c>
      <c r="H44" s="29">
        <v>0</v>
      </c>
      <c r="I44" s="29">
        <f>ROUND(ROUND(H44,2)*ROUND(G44,3),2)</f>
        <v>0</v>
      </c>
      <c r="J44" s="27" t="s">
        <v>64</v>
      </c>
      <c r="O44">
        <f>(I44*21)/100</f>
        <v>0</v>
      </c>
      <c r="P44" t="s">
        <v>33</v>
      </c>
    </row>
    <row r="45" spans="1:16" x14ac:dyDescent="0.2">
      <c r="A45" s="30" t="s">
        <v>65</v>
      </c>
      <c r="E45" s="31" t="s">
        <v>66</v>
      </c>
    </row>
    <row r="46" spans="1:16" x14ac:dyDescent="0.2">
      <c r="A46" s="32" t="s">
        <v>67</v>
      </c>
      <c r="E46" s="33" t="s">
        <v>567</v>
      </c>
    </row>
    <row r="47" spans="1:16" ht="127.5" x14ac:dyDescent="0.2">
      <c r="A47" t="s">
        <v>68</v>
      </c>
      <c r="E47" s="31" t="s">
        <v>572</v>
      </c>
    </row>
    <row r="48" spans="1:16" x14ac:dyDescent="0.2">
      <c r="A48" s="20" t="s">
        <v>60</v>
      </c>
      <c r="B48" s="25" t="s">
        <v>52</v>
      </c>
      <c r="C48" s="25" t="s">
        <v>573</v>
      </c>
      <c r="D48" s="20" t="s">
        <v>39</v>
      </c>
      <c r="E48" s="26" t="s">
        <v>574</v>
      </c>
      <c r="F48" s="27" t="s">
        <v>76</v>
      </c>
      <c r="G48" s="28">
        <v>2</v>
      </c>
      <c r="H48" s="29">
        <v>0</v>
      </c>
      <c r="I48" s="29">
        <f>ROUND(ROUND(H48,2)*ROUND(G48,3),2)</f>
        <v>0</v>
      </c>
      <c r="J48" s="27" t="s">
        <v>64</v>
      </c>
      <c r="O48">
        <f>(I48*21)/100</f>
        <v>0</v>
      </c>
      <c r="P48" t="s">
        <v>33</v>
      </c>
    </row>
    <row r="49" spans="1:16" x14ac:dyDescent="0.2">
      <c r="A49" s="30" t="s">
        <v>65</v>
      </c>
      <c r="E49" s="31" t="s">
        <v>66</v>
      </c>
    </row>
    <row r="50" spans="1:16" x14ac:dyDescent="0.2">
      <c r="A50" s="32" t="s">
        <v>67</v>
      </c>
      <c r="E50" s="33" t="s">
        <v>567</v>
      </c>
    </row>
    <row r="51" spans="1:16" ht="102" x14ac:dyDescent="0.2">
      <c r="A51" t="s">
        <v>68</v>
      </c>
      <c r="E51" s="31" t="s">
        <v>575</v>
      </c>
    </row>
    <row r="52" spans="1:16" ht="25.5" x14ac:dyDescent="0.2">
      <c r="A52" s="20" t="s">
        <v>60</v>
      </c>
      <c r="B52" s="25" t="s">
        <v>54</v>
      </c>
      <c r="C52" s="25" t="s">
        <v>576</v>
      </c>
      <c r="D52" s="20" t="s">
        <v>39</v>
      </c>
      <c r="E52" s="26" t="s">
        <v>577</v>
      </c>
      <c r="F52" s="27" t="s">
        <v>87</v>
      </c>
      <c r="G52" s="28">
        <v>20</v>
      </c>
      <c r="H52" s="29">
        <v>0</v>
      </c>
      <c r="I52" s="29">
        <f>ROUND(ROUND(H52,2)*ROUND(G52,3),2)</f>
        <v>0</v>
      </c>
      <c r="J52" s="27" t="s">
        <v>64</v>
      </c>
      <c r="O52">
        <f>(I52*21)/100</f>
        <v>0</v>
      </c>
      <c r="P52" t="s">
        <v>33</v>
      </c>
    </row>
    <row r="53" spans="1:16" x14ac:dyDescent="0.2">
      <c r="A53" s="30" t="s">
        <v>65</v>
      </c>
      <c r="E53" s="31" t="s">
        <v>66</v>
      </c>
    </row>
    <row r="54" spans="1:16" x14ac:dyDescent="0.2">
      <c r="A54" s="32" t="s">
        <v>67</v>
      </c>
      <c r="E54" s="33" t="s">
        <v>567</v>
      </c>
    </row>
    <row r="55" spans="1:16" ht="76.5" x14ac:dyDescent="0.2">
      <c r="A55" t="s">
        <v>68</v>
      </c>
      <c r="E55" s="31" t="s">
        <v>578</v>
      </c>
    </row>
    <row r="56" spans="1:16" x14ac:dyDescent="0.2">
      <c r="A56" s="20" t="s">
        <v>60</v>
      </c>
      <c r="B56" s="25" t="s">
        <v>106</v>
      </c>
      <c r="C56" s="25" t="s">
        <v>579</v>
      </c>
      <c r="D56" s="20" t="s">
        <v>39</v>
      </c>
      <c r="E56" s="26" t="s">
        <v>580</v>
      </c>
      <c r="F56" s="27" t="s">
        <v>76</v>
      </c>
      <c r="G56" s="28">
        <v>13</v>
      </c>
      <c r="H56" s="29">
        <v>0</v>
      </c>
      <c r="I56" s="29">
        <f>ROUND(ROUND(H56,2)*ROUND(G56,3),2)</f>
        <v>0</v>
      </c>
      <c r="J56" s="27" t="s">
        <v>64</v>
      </c>
      <c r="O56">
        <f>(I56*21)/100</f>
        <v>0</v>
      </c>
      <c r="P56" t="s">
        <v>33</v>
      </c>
    </row>
    <row r="57" spans="1:16" x14ac:dyDescent="0.2">
      <c r="A57" s="30" t="s">
        <v>65</v>
      </c>
      <c r="E57" s="31" t="s">
        <v>66</v>
      </c>
    </row>
    <row r="58" spans="1:16" x14ac:dyDescent="0.2">
      <c r="A58" s="32" t="s">
        <v>67</v>
      </c>
      <c r="E58" s="33" t="s">
        <v>567</v>
      </c>
    </row>
    <row r="59" spans="1:16" ht="114.75" x14ac:dyDescent="0.2">
      <c r="A59" t="s">
        <v>68</v>
      </c>
      <c r="E59" s="31" t="s">
        <v>581</v>
      </c>
    </row>
    <row r="60" spans="1:16" ht="25.5" x14ac:dyDescent="0.2">
      <c r="A60" s="20" t="s">
        <v>60</v>
      </c>
      <c r="B60" s="25" t="s">
        <v>109</v>
      </c>
      <c r="C60" s="25" t="s">
        <v>582</v>
      </c>
      <c r="D60" s="20" t="s">
        <v>39</v>
      </c>
      <c r="E60" s="26" t="s">
        <v>583</v>
      </c>
      <c r="F60" s="27" t="s">
        <v>76</v>
      </c>
      <c r="G60" s="28">
        <v>1</v>
      </c>
      <c r="H60" s="29">
        <v>0</v>
      </c>
      <c r="I60" s="29">
        <f>ROUND(ROUND(H60,2)*ROUND(G60,3),2)</f>
        <v>0</v>
      </c>
      <c r="J60" s="27" t="s">
        <v>64</v>
      </c>
      <c r="O60">
        <f>(I60*21)/100</f>
        <v>0</v>
      </c>
      <c r="P60" t="s">
        <v>33</v>
      </c>
    </row>
    <row r="61" spans="1:16" x14ac:dyDescent="0.2">
      <c r="A61" s="30" t="s">
        <v>65</v>
      </c>
      <c r="E61" s="31" t="s">
        <v>66</v>
      </c>
    </row>
    <row r="62" spans="1:16" x14ac:dyDescent="0.2">
      <c r="A62" s="32" t="s">
        <v>67</v>
      </c>
      <c r="E62" s="33" t="s">
        <v>567</v>
      </c>
    </row>
    <row r="63" spans="1:16" ht="102" x14ac:dyDescent="0.2">
      <c r="A63" t="s">
        <v>68</v>
      </c>
      <c r="E63" s="31" t="s">
        <v>584</v>
      </c>
    </row>
    <row r="64" spans="1:16" x14ac:dyDescent="0.2">
      <c r="A64" s="20" t="s">
        <v>60</v>
      </c>
      <c r="B64" s="25" t="s">
        <v>113</v>
      </c>
      <c r="C64" s="25" t="s">
        <v>97</v>
      </c>
      <c r="D64" s="20" t="s">
        <v>39</v>
      </c>
      <c r="E64" s="26" t="s">
        <v>98</v>
      </c>
      <c r="F64" s="27" t="s">
        <v>87</v>
      </c>
      <c r="G64" s="28">
        <v>113</v>
      </c>
      <c r="H64" s="29">
        <v>0</v>
      </c>
      <c r="I64" s="29">
        <f>ROUND(ROUND(H64,2)*ROUND(G64,3),2)</f>
        <v>0</v>
      </c>
      <c r="J64" s="27" t="s">
        <v>64</v>
      </c>
      <c r="O64">
        <f>(I64*21)/100</f>
        <v>0</v>
      </c>
      <c r="P64" t="s">
        <v>33</v>
      </c>
    </row>
    <row r="65" spans="1:16" x14ac:dyDescent="0.2">
      <c r="A65" s="30" t="s">
        <v>65</v>
      </c>
      <c r="E65" s="31" t="s">
        <v>66</v>
      </c>
    </row>
    <row r="66" spans="1:16" x14ac:dyDescent="0.2">
      <c r="A66" s="32" t="s">
        <v>67</v>
      </c>
      <c r="E66" s="33" t="s">
        <v>567</v>
      </c>
    </row>
    <row r="67" spans="1:16" ht="89.25" x14ac:dyDescent="0.2">
      <c r="A67" t="s">
        <v>68</v>
      </c>
      <c r="E67" s="31" t="s">
        <v>100</v>
      </c>
    </row>
    <row r="68" spans="1:16" ht="25.5" x14ac:dyDescent="0.2">
      <c r="A68" s="20" t="s">
        <v>60</v>
      </c>
      <c r="B68" s="25" t="s">
        <v>117</v>
      </c>
      <c r="C68" s="25" t="s">
        <v>103</v>
      </c>
      <c r="D68" s="20" t="s">
        <v>39</v>
      </c>
      <c r="E68" s="26" t="s">
        <v>104</v>
      </c>
      <c r="F68" s="27" t="s">
        <v>76</v>
      </c>
      <c r="G68" s="28">
        <v>6</v>
      </c>
      <c r="H68" s="29">
        <v>0</v>
      </c>
      <c r="I68" s="29">
        <f>ROUND(ROUND(H68,2)*ROUND(G68,3),2)</f>
        <v>0</v>
      </c>
      <c r="J68" s="27" t="s">
        <v>64</v>
      </c>
      <c r="O68">
        <f>(I68*21)/100</f>
        <v>0</v>
      </c>
      <c r="P68" t="s">
        <v>33</v>
      </c>
    </row>
    <row r="69" spans="1:16" x14ac:dyDescent="0.2">
      <c r="A69" s="30" t="s">
        <v>65</v>
      </c>
      <c r="E69" s="31" t="s">
        <v>66</v>
      </c>
    </row>
    <row r="70" spans="1:16" x14ac:dyDescent="0.2">
      <c r="A70" s="32" t="s">
        <v>67</v>
      </c>
      <c r="E70" s="33" t="s">
        <v>567</v>
      </c>
    </row>
    <row r="71" spans="1:16" ht="102" x14ac:dyDescent="0.2">
      <c r="A71" t="s">
        <v>68</v>
      </c>
      <c r="E71" s="31" t="s">
        <v>105</v>
      </c>
    </row>
    <row r="72" spans="1:16" ht="25.5" x14ac:dyDescent="0.2">
      <c r="A72" s="20" t="s">
        <v>60</v>
      </c>
      <c r="B72" s="25" t="s">
        <v>120</v>
      </c>
      <c r="C72" s="25" t="s">
        <v>585</v>
      </c>
      <c r="D72" s="20" t="s">
        <v>39</v>
      </c>
      <c r="E72" s="26" t="s">
        <v>586</v>
      </c>
      <c r="F72" s="27" t="s">
        <v>76</v>
      </c>
      <c r="G72" s="28">
        <v>5</v>
      </c>
      <c r="H72" s="29">
        <v>0</v>
      </c>
      <c r="I72" s="29">
        <f>ROUND(ROUND(H72,2)*ROUND(G72,3),2)</f>
        <v>0</v>
      </c>
      <c r="J72" s="27" t="s">
        <v>64</v>
      </c>
      <c r="O72">
        <f>(I72*21)/100</f>
        <v>0</v>
      </c>
      <c r="P72" t="s">
        <v>33</v>
      </c>
    </row>
    <row r="73" spans="1:16" x14ac:dyDescent="0.2">
      <c r="A73" s="30" t="s">
        <v>65</v>
      </c>
      <c r="E73" s="31" t="s">
        <v>66</v>
      </c>
    </row>
    <row r="74" spans="1:16" x14ac:dyDescent="0.2">
      <c r="A74" s="32" t="s">
        <v>67</v>
      </c>
      <c r="E74" s="33" t="s">
        <v>567</v>
      </c>
    </row>
    <row r="75" spans="1:16" ht="102" x14ac:dyDescent="0.2">
      <c r="A75" t="s">
        <v>68</v>
      </c>
      <c r="E75" s="31" t="s">
        <v>116</v>
      </c>
    </row>
    <row r="76" spans="1:16" ht="25.5" x14ac:dyDescent="0.2">
      <c r="A76" s="20" t="s">
        <v>60</v>
      </c>
      <c r="B76" s="25" t="s">
        <v>123</v>
      </c>
      <c r="C76" s="25" t="s">
        <v>134</v>
      </c>
      <c r="D76" s="20" t="s">
        <v>39</v>
      </c>
      <c r="E76" s="26" t="s">
        <v>135</v>
      </c>
      <c r="F76" s="27" t="s">
        <v>76</v>
      </c>
      <c r="G76" s="28">
        <v>3</v>
      </c>
      <c r="H76" s="29">
        <v>0</v>
      </c>
      <c r="I76" s="29">
        <f>ROUND(ROUND(H76,2)*ROUND(G76,3),2)</f>
        <v>0</v>
      </c>
      <c r="J76" s="27" t="s">
        <v>64</v>
      </c>
      <c r="O76">
        <f>(I76*21)/100</f>
        <v>0</v>
      </c>
      <c r="P76" t="s">
        <v>33</v>
      </c>
    </row>
    <row r="77" spans="1:16" x14ac:dyDescent="0.2">
      <c r="A77" s="30" t="s">
        <v>65</v>
      </c>
      <c r="E77" s="31" t="s">
        <v>66</v>
      </c>
    </row>
    <row r="78" spans="1:16" x14ac:dyDescent="0.2">
      <c r="A78" s="32" t="s">
        <v>67</v>
      </c>
      <c r="E78" s="33" t="s">
        <v>567</v>
      </c>
    </row>
    <row r="79" spans="1:16" ht="89.25" x14ac:dyDescent="0.2">
      <c r="A79" t="s">
        <v>68</v>
      </c>
      <c r="E79" s="31" t="s">
        <v>136</v>
      </c>
    </row>
    <row r="80" spans="1:16" x14ac:dyDescent="0.2">
      <c r="A80" s="20" t="s">
        <v>60</v>
      </c>
      <c r="B80" s="25" t="s">
        <v>126</v>
      </c>
      <c r="C80" s="25" t="s">
        <v>587</v>
      </c>
      <c r="D80" s="20" t="s">
        <v>39</v>
      </c>
      <c r="E80" s="26" t="s">
        <v>588</v>
      </c>
      <c r="F80" s="27" t="s">
        <v>76</v>
      </c>
      <c r="G80" s="28">
        <v>2</v>
      </c>
      <c r="H80" s="29">
        <v>0</v>
      </c>
      <c r="I80" s="29">
        <f>ROUND(ROUND(H80,2)*ROUND(G80,3),2)</f>
        <v>0</v>
      </c>
      <c r="J80" s="27" t="s">
        <v>64</v>
      </c>
      <c r="O80">
        <f>(I80*21)/100</f>
        <v>0</v>
      </c>
      <c r="P80" t="s">
        <v>33</v>
      </c>
    </row>
    <row r="81" spans="1:16" x14ac:dyDescent="0.2">
      <c r="A81" s="30" t="s">
        <v>65</v>
      </c>
      <c r="E81" s="31" t="s">
        <v>66</v>
      </c>
    </row>
    <row r="82" spans="1:16" x14ac:dyDescent="0.2">
      <c r="A82" s="32" t="s">
        <v>67</v>
      </c>
      <c r="E82" s="33" t="s">
        <v>567</v>
      </c>
    </row>
    <row r="83" spans="1:16" ht="127.5" x14ac:dyDescent="0.2">
      <c r="A83" t="s">
        <v>68</v>
      </c>
      <c r="E83" s="31" t="s">
        <v>389</v>
      </c>
    </row>
    <row r="84" spans="1:16" ht="25.5" x14ac:dyDescent="0.2">
      <c r="A84" s="20" t="s">
        <v>60</v>
      </c>
      <c r="B84" s="25" t="s">
        <v>129</v>
      </c>
      <c r="C84" s="25" t="s">
        <v>589</v>
      </c>
      <c r="D84" s="20" t="s">
        <v>39</v>
      </c>
      <c r="E84" s="26" t="s">
        <v>590</v>
      </c>
      <c r="F84" s="27" t="s">
        <v>384</v>
      </c>
      <c r="G84" s="28">
        <v>0.1</v>
      </c>
      <c r="H84" s="29">
        <v>0</v>
      </c>
      <c r="I84" s="29">
        <f>ROUND(ROUND(H84,2)*ROUND(G84,3),2)</f>
        <v>0</v>
      </c>
      <c r="J84" s="27" t="s">
        <v>64</v>
      </c>
      <c r="O84">
        <f>(I84*21)/100</f>
        <v>0</v>
      </c>
      <c r="P84" t="s">
        <v>33</v>
      </c>
    </row>
    <row r="85" spans="1:16" x14ac:dyDescent="0.2">
      <c r="A85" s="30" t="s">
        <v>65</v>
      </c>
      <c r="E85" s="31" t="s">
        <v>66</v>
      </c>
    </row>
    <row r="86" spans="1:16" x14ac:dyDescent="0.2">
      <c r="A86" s="32" t="s">
        <v>67</v>
      </c>
      <c r="E86" s="33" t="s">
        <v>567</v>
      </c>
    </row>
    <row r="87" spans="1:16" ht="153" x14ac:dyDescent="0.2">
      <c r="A87" t="s">
        <v>68</v>
      </c>
      <c r="E87" s="31" t="s">
        <v>385</v>
      </c>
    </row>
    <row r="88" spans="1:16" ht="25.5" x14ac:dyDescent="0.2">
      <c r="A88" s="20" t="s">
        <v>60</v>
      </c>
      <c r="B88" s="25" t="s">
        <v>133</v>
      </c>
      <c r="C88" s="25" t="s">
        <v>591</v>
      </c>
      <c r="D88" s="20" t="s">
        <v>39</v>
      </c>
      <c r="E88" s="26" t="s">
        <v>592</v>
      </c>
      <c r="F88" s="27" t="s">
        <v>87</v>
      </c>
      <c r="G88" s="28">
        <v>10</v>
      </c>
      <c r="H88" s="29">
        <v>0</v>
      </c>
      <c r="I88" s="29">
        <f>ROUND(ROUND(H88,2)*ROUND(G88,3),2)</f>
        <v>0</v>
      </c>
      <c r="J88" s="27" t="s">
        <v>64</v>
      </c>
      <c r="O88">
        <f>(I88*21)/100</f>
        <v>0</v>
      </c>
      <c r="P88" t="s">
        <v>33</v>
      </c>
    </row>
    <row r="89" spans="1:16" x14ac:dyDescent="0.2">
      <c r="A89" s="30" t="s">
        <v>65</v>
      </c>
      <c r="E89" s="31" t="s">
        <v>66</v>
      </c>
    </row>
    <row r="90" spans="1:16" x14ac:dyDescent="0.2">
      <c r="A90" s="32" t="s">
        <v>67</v>
      </c>
      <c r="E90" s="33" t="s">
        <v>567</v>
      </c>
    </row>
    <row r="91" spans="1:16" ht="114.75" x14ac:dyDescent="0.2">
      <c r="A91" t="s">
        <v>68</v>
      </c>
      <c r="E91" s="31" t="s">
        <v>593</v>
      </c>
    </row>
    <row r="92" spans="1:16" x14ac:dyDescent="0.2">
      <c r="A92" s="20" t="s">
        <v>60</v>
      </c>
      <c r="B92" s="25" t="s">
        <v>137</v>
      </c>
      <c r="C92" s="25" t="s">
        <v>594</v>
      </c>
      <c r="D92" s="20" t="s">
        <v>39</v>
      </c>
      <c r="E92" s="26" t="s">
        <v>595</v>
      </c>
      <c r="F92" s="27" t="s">
        <v>596</v>
      </c>
      <c r="G92" s="28">
        <v>0.4</v>
      </c>
      <c r="H92" s="29">
        <v>0</v>
      </c>
      <c r="I92" s="29">
        <f>ROUND(ROUND(H92,2)*ROUND(G92,3),2)</f>
        <v>0</v>
      </c>
      <c r="J92" s="27" t="s">
        <v>64</v>
      </c>
      <c r="O92">
        <f>(I92*21)/100</f>
        <v>0</v>
      </c>
      <c r="P92" t="s">
        <v>33</v>
      </c>
    </row>
    <row r="93" spans="1:16" x14ac:dyDescent="0.2">
      <c r="A93" s="30" t="s">
        <v>65</v>
      </c>
      <c r="E93" s="31" t="s">
        <v>66</v>
      </c>
    </row>
    <row r="94" spans="1:16" x14ac:dyDescent="0.2">
      <c r="A94" s="32" t="s">
        <v>67</v>
      </c>
      <c r="E94" s="33" t="s">
        <v>567</v>
      </c>
    </row>
    <row r="95" spans="1:16" ht="153" x14ac:dyDescent="0.2">
      <c r="A95" t="s">
        <v>68</v>
      </c>
      <c r="E95" s="31" t="s">
        <v>597</v>
      </c>
    </row>
    <row r="96" spans="1:16" x14ac:dyDescent="0.2">
      <c r="A96" s="20" t="s">
        <v>60</v>
      </c>
      <c r="B96" s="25" t="s">
        <v>141</v>
      </c>
      <c r="C96" s="25" t="s">
        <v>598</v>
      </c>
      <c r="D96" s="20" t="s">
        <v>39</v>
      </c>
      <c r="E96" s="26" t="s">
        <v>599</v>
      </c>
      <c r="F96" s="27" t="s">
        <v>596</v>
      </c>
      <c r="G96" s="28">
        <v>13.7</v>
      </c>
      <c r="H96" s="29">
        <v>0</v>
      </c>
      <c r="I96" s="29">
        <f>ROUND(ROUND(H96,2)*ROUND(G96,3),2)</f>
        <v>0</v>
      </c>
      <c r="J96" s="27" t="s">
        <v>64</v>
      </c>
      <c r="O96">
        <f>(I96*21)/100</f>
        <v>0</v>
      </c>
      <c r="P96" t="s">
        <v>33</v>
      </c>
    </row>
    <row r="97" spans="1:16" x14ac:dyDescent="0.2">
      <c r="A97" s="30" t="s">
        <v>65</v>
      </c>
      <c r="E97" s="31" t="s">
        <v>66</v>
      </c>
    </row>
    <row r="98" spans="1:16" x14ac:dyDescent="0.2">
      <c r="A98" s="32" t="s">
        <v>67</v>
      </c>
      <c r="E98" s="33" t="s">
        <v>567</v>
      </c>
    </row>
    <row r="99" spans="1:16" ht="153" x14ac:dyDescent="0.2">
      <c r="A99" t="s">
        <v>68</v>
      </c>
      <c r="E99" s="31" t="s">
        <v>597</v>
      </c>
    </row>
    <row r="100" spans="1:16" x14ac:dyDescent="0.2">
      <c r="A100" s="20" t="s">
        <v>60</v>
      </c>
      <c r="B100" s="25" t="s">
        <v>146</v>
      </c>
      <c r="C100" s="25" t="s">
        <v>600</v>
      </c>
      <c r="D100" s="20" t="s">
        <v>39</v>
      </c>
      <c r="E100" s="26" t="s">
        <v>601</v>
      </c>
      <c r="F100" s="27" t="s">
        <v>87</v>
      </c>
      <c r="G100" s="28">
        <v>380</v>
      </c>
      <c r="H100" s="29">
        <v>0</v>
      </c>
      <c r="I100" s="29">
        <f>ROUND(ROUND(H100,2)*ROUND(G100,3),2)</f>
        <v>0</v>
      </c>
      <c r="J100" s="27" t="s">
        <v>64</v>
      </c>
      <c r="O100">
        <f>(I100*21)/100</f>
        <v>0</v>
      </c>
      <c r="P100" t="s">
        <v>33</v>
      </c>
    </row>
    <row r="101" spans="1:16" x14ac:dyDescent="0.2">
      <c r="A101" s="30" t="s">
        <v>65</v>
      </c>
      <c r="E101" s="31" t="s">
        <v>66</v>
      </c>
    </row>
    <row r="102" spans="1:16" x14ac:dyDescent="0.2">
      <c r="A102" s="32" t="s">
        <v>67</v>
      </c>
      <c r="E102" s="33" t="s">
        <v>567</v>
      </c>
    </row>
    <row r="103" spans="1:16" ht="63.75" x14ac:dyDescent="0.2">
      <c r="A103" t="s">
        <v>68</v>
      </c>
      <c r="E103" s="31" t="s">
        <v>602</v>
      </c>
    </row>
    <row r="104" spans="1:16" x14ac:dyDescent="0.2">
      <c r="A104" s="20" t="s">
        <v>60</v>
      </c>
      <c r="B104" s="25" t="s">
        <v>150</v>
      </c>
      <c r="C104" s="25" t="s">
        <v>603</v>
      </c>
      <c r="D104" s="20" t="s">
        <v>39</v>
      </c>
      <c r="E104" s="26" t="s">
        <v>604</v>
      </c>
      <c r="F104" s="27" t="s">
        <v>87</v>
      </c>
      <c r="G104" s="28">
        <v>100</v>
      </c>
      <c r="H104" s="29">
        <v>0</v>
      </c>
      <c r="I104" s="29">
        <f>ROUND(ROUND(H104,2)*ROUND(G104,3),2)</f>
        <v>0</v>
      </c>
      <c r="J104" s="27" t="s">
        <v>64</v>
      </c>
      <c r="O104">
        <f>(I104*21)/100</f>
        <v>0</v>
      </c>
      <c r="P104" t="s">
        <v>33</v>
      </c>
    </row>
    <row r="105" spans="1:16" x14ac:dyDescent="0.2">
      <c r="A105" s="30" t="s">
        <v>65</v>
      </c>
      <c r="E105" s="31" t="s">
        <v>66</v>
      </c>
    </row>
    <row r="106" spans="1:16" x14ac:dyDescent="0.2">
      <c r="A106" s="32" t="s">
        <v>67</v>
      </c>
      <c r="E106" s="33" t="s">
        <v>567</v>
      </c>
    </row>
    <row r="107" spans="1:16" ht="114.75" x14ac:dyDescent="0.2">
      <c r="A107" t="s">
        <v>68</v>
      </c>
      <c r="E107" s="31" t="s">
        <v>605</v>
      </c>
    </row>
    <row r="108" spans="1:16" x14ac:dyDescent="0.2">
      <c r="A108" s="20" t="s">
        <v>60</v>
      </c>
      <c r="B108" s="25" t="s">
        <v>154</v>
      </c>
      <c r="C108" s="25" t="s">
        <v>606</v>
      </c>
      <c r="D108" s="20" t="s">
        <v>39</v>
      </c>
      <c r="E108" s="26" t="s">
        <v>607</v>
      </c>
      <c r="F108" s="27" t="s">
        <v>87</v>
      </c>
      <c r="G108" s="28">
        <v>225</v>
      </c>
      <c r="H108" s="29">
        <v>0</v>
      </c>
      <c r="I108" s="29">
        <f>ROUND(ROUND(H108,2)*ROUND(G108,3),2)</f>
        <v>0</v>
      </c>
      <c r="J108" s="27" t="s">
        <v>64</v>
      </c>
      <c r="O108">
        <f>(I108*21)/100</f>
        <v>0</v>
      </c>
      <c r="P108" t="s">
        <v>33</v>
      </c>
    </row>
    <row r="109" spans="1:16" x14ac:dyDescent="0.2">
      <c r="A109" s="30" t="s">
        <v>65</v>
      </c>
      <c r="E109" s="31" t="s">
        <v>66</v>
      </c>
    </row>
    <row r="110" spans="1:16" x14ac:dyDescent="0.2">
      <c r="A110" s="32" t="s">
        <v>67</v>
      </c>
      <c r="E110" s="33" t="s">
        <v>567</v>
      </c>
    </row>
    <row r="111" spans="1:16" ht="153" x14ac:dyDescent="0.2">
      <c r="A111" t="s">
        <v>68</v>
      </c>
      <c r="E111" s="31" t="s">
        <v>608</v>
      </c>
    </row>
    <row r="112" spans="1:16" x14ac:dyDescent="0.2">
      <c r="A112" s="20" t="s">
        <v>60</v>
      </c>
      <c r="B112" s="25" t="s">
        <v>158</v>
      </c>
      <c r="C112" s="25" t="s">
        <v>609</v>
      </c>
      <c r="D112" s="20" t="s">
        <v>39</v>
      </c>
      <c r="E112" s="26" t="s">
        <v>610</v>
      </c>
      <c r="F112" s="27" t="s">
        <v>87</v>
      </c>
      <c r="G112" s="28">
        <v>225</v>
      </c>
      <c r="H112" s="29">
        <v>0</v>
      </c>
      <c r="I112" s="29">
        <f>ROUND(ROUND(H112,2)*ROUND(G112,3),2)</f>
        <v>0</v>
      </c>
      <c r="J112" s="27" t="s">
        <v>64</v>
      </c>
      <c r="O112">
        <f>(I112*21)/100</f>
        <v>0</v>
      </c>
      <c r="P112" t="s">
        <v>33</v>
      </c>
    </row>
    <row r="113" spans="1:16" x14ac:dyDescent="0.2">
      <c r="A113" s="30" t="s">
        <v>65</v>
      </c>
      <c r="E113" s="31" t="s">
        <v>66</v>
      </c>
    </row>
    <row r="114" spans="1:16" x14ac:dyDescent="0.2">
      <c r="A114" s="32" t="s">
        <v>67</v>
      </c>
      <c r="E114" s="33" t="s">
        <v>567</v>
      </c>
    </row>
    <row r="115" spans="1:16" ht="114.75" x14ac:dyDescent="0.2">
      <c r="A115" t="s">
        <v>68</v>
      </c>
      <c r="E115" s="31" t="s">
        <v>593</v>
      </c>
    </row>
    <row r="116" spans="1:16" x14ac:dyDescent="0.2">
      <c r="A116" s="20" t="s">
        <v>60</v>
      </c>
      <c r="B116" s="25" t="s">
        <v>163</v>
      </c>
      <c r="C116" s="25" t="s">
        <v>611</v>
      </c>
      <c r="D116" s="20" t="s">
        <v>39</v>
      </c>
      <c r="E116" s="26" t="s">
        <v>612</v>
      </c>
      <c r="F116" s="27" t="s">
        <v>613</v>
      </c>
      <c r="G116" s="28">
        <v>7</v>
      </c>
      <c r="H116" s="29">
        <v>0</v>
      </c>
      <c r="I116" s="29">
        <f>ROUND(ROUND(H116,2)*ROUND(G116,3),2)</f>
        <v>0</v>
      </c>
      <c r="J116" s="27" t="s">
        <v>64</v>
      </c>
      <c r="O116">
        <f>(I116*21)/100</f>
        <v>0</v>
      </c>
      <c r="P116" t="s">
        <v>33</v>
      </c>
    </row>
    <row r="117" spans="1:16" x14ac:dyDescent="0.2">
      <c r="A117" s="30" t="s">
        <v>65</v>
      </c>
      <c r="E117" s="31" t="s">
        <v>66</v>
      </c>
    </row>
    <row r="118" spans="1:16" x14ac:dyDescent="0.2">
      <c r="A118" s="32" t="s">
        <v>67</v>
      </c>
      <c r="E118" s="33" t="s">
        <v>567</v>
      </c>
    </row>
    <row r="119" spans="1:16" ht="127.5" x14ac:dyDescent="0.2">
      <c r="A119" t="s">
        <v>68</v>
      </c>
      <c r="E119" s="31" t="s">
        <v>614</v>
      </c>
    </row>
    <row r="120" spans="1:16" x14ac:dyDescent="0.2">
      <c r="A120" s="20" t="s">
        <v>60</v>
      </c>
      <c r="B120" s="25" t="s">
        <v>167</v>
      </c>
      <c r="C120" s="25" t="s">
        <v>615</v>
      </c>
      <c r="D120" s="20" t="s">
        <v>39</v>
      </c>
      <c r="E120" s="26" t="s">
        <v>616</v>
      </c>
      <c r="F120" s="27" t="s">
        <v>87</v>
      </c>
      <c r="G120" s="28">
        <v>225</v>
      </c>
      <c r="H120" s="29">
        <v>0</v>
      </c>
      <c r="I120" s="29">
        <f>ROUND(ROUND(H120,2)*ROUND(G120,3),2)</f>
        <v>0</v>
      </c>
      <c r="J120" s="27" t="s">
        <v>64</v>
      </c>
      <c r="O120">
        <f>(I120*21)/100</f>
        <v>0</v>
      </c>
      <c r="P120" t="s">
        <v>33</v>
      </c>
    </row>
    <row r="121" spans="1:16" x14ac:dyDescent="0.2">
      <c r="A121" s="30" t="s">
        <v>65</v>
      </c>
      <c r="E121" s="31" t="s">
        <v>66</v>
      </c>
    </row>
    <row r="122" spans="1:16" x14ac:dyDescent="0.2">
      <c r="A122" s="32" t="s">
        <v>67</v>
      </c>
      <c r="E122" s="33" t="s">
        <v>567</v>
      </c>
    </row>
    <row r="123" spans="1:16" ht="127.5" x14ac:dyDescent="0.2">
      <c r="A123" t="s">
        <v>68</v>
      </c>
      <c r="E123" s="31" t="s">
        <v>617</v>
      </c>
    </row>
    <row r="124" spans="1:16" x14ac:dyDescent="0.2">
      <c r="A124" s="20" t="s">
        <v>60</v>
      </c>
      <c r="B124" s="25" t="s">
        <v>171</v>
      </c>
      <c r="C124" s="25" t="s">
        <v>618</v>
      </c>
      <c r="D124" s="20" t="s">
        <v>39</v>
      </c>
      <c r="E124" s="26" t="s">
        <v>619</v>
      </c>
      <c r="F124" s="27" t="s">
        <v>76</v>
      </c>
      <c r="G124" s="28">
        <v>5</v>
      </c>
      <c r="H124" s="29">
        <v>0</v>
      </c>
      <c r="I124" s="29">
        <f>ROUND(ROUND(H124,2)*ROUND(G124,3),2)</f>
        <v>0</v>
      </c>
      <c r="J124" s="27" t="s">
        <v>64</v>
      </c>
      <c r="O124">
        <f>(I124*21)/100</f>
        <v>0</v>
      </c>
      <c r="P124" t="s">
        <v>33</v>
      </c>
    </row>
    <row r="125" spans="1:16" x14ac:dyDescent="0.2">
      <c r="A125" s="30" t="s">
        <v>65</v>
      </c>
      <c r="E125" s="31" t="s">
        <v>66</v>
      </c>
    </row>
    <row r="126" spans="1:16" x14ac:dyDescent="0.2">
      <c r="A126" s="32" t="s">
        <v>67</v>
      </c>
      <c r="E126" s="33" t="s">
        <v>567</v>
      </c>
    </row>
    <row r="127" spans="1:16" ht="178.5" x14ac:dyDescent="0.2">
      <c r="A127" t="s">
        <v>68</v>
      </c>
      <c r="E127" s="31" t="s">
        <v>620</v>
      </c>
    </row>
    <row r="128" spans="1:16" x14ac:dyDescent="0.2">
      <c r="A128" s="20" t="s">
        <v>60</v>
      </c>
      <c r="B128" s="25" t="s">
        <v>175</v>
      </c>
      <c r="C128" s="25" t="s">
        <v>621</v>
      </c>
      <c r="D128" s="20" t="s">
        <v>39</v>
      </c>
      <c r="E128" s="26" t="s">
        <v>622</v>
      </c>
      <c r="F128" s="27" t="s">
        <v>76</v>
      </c>
      <c r="G128" s="28">
        <v>5</v>
      </c>
      <c r="H128" s="29">
        <v>0</v>
      </c>
      <c r="I128" s="29">
        <f>ROUND(ROUND(H128,2)*ROUND(G128,3),2)</f>
        <v>0</v>
      </c>
      <c r="J128" s="27" t="s">
        <v>64</v>
      </c>
      <c r="O128">
        <f>(I128*21)/100</f>
        <v>0</v>
      </c>
      <c r="P128" t="s">
        <v>33</v>
      </c>
    </row>
    <row r="129" spans="1:16" x14ac:dyDescent="0.2">
      <c r="A129" s="30" t="s">
        <v>65</v>
      </c>
      <c r="E129" s="31" t="s">
        <v>66</v>
      </c>
    </row>
    <row r="130" spans="1:16" x14ac:dyDescent="0.2">
      <c r="A130" s="32" t="s">
        <v>67</v>
      </c>
      <c r="E130" s="33" t="s">
        <v>567</v>
      </c>
    </row>
    <row r="131" spans="1:16" ht="127.5" x14ac:dyDescent="0.2">
      <c r="A131" t="s">
        <v>68</v>
      </c>
      <c r="E131" s="31" t="s">
        <v>389</v>
      </c>
    </row>
    <row r="132" spans="1:16" x14ac:dyDescent="0.2">
      <c r="A132" s="20" t="s">
        <v>60</v>
      </c>
      <c r="B132" s="25" t="s">
        <v>179</v>
      </c>
      <c r="C132" s="25" t="s">
        <v>387</v>
      </c>
      <c r="D132" s="20" t="s">
        <v>39</v>
      </c>
      <c r="E132" s="26" t="s">
        <v>388</v>
      </c>
      <c r="F132" s="27" t="s">
        <v>76</v>
      </c>
      <c r="G132" s="28">
        <v>1</v>
      </c>
      <c r="H132" s="29">
        <v>0</v>
      </c>
      <c r="I132" s="29">
        <f>ROUND(ROUND(H132,2)*ROUND(G132,3),2)</f>
        <v>0</v>
      </c>
      <c r="J132" s="27" t="s">
        <v>64</v>
      </c>
      <c r="O132">
        <f>(I132*21)/100</f>
        <v>0</v>
      </c>
      <c r="P132" t="s">
        <v>33</v>
      </c>
    </row>
    <row r="133" spans="1:16" x14ac:dyDescent="0.2">
      <c r="A133" s="30" t="s">
        <v>65</v>
      </c>
      <c r="E133" s="31" t="s">
        <v>66</v>
      </c>
    </row>
    <row r="134" spans="1:16" x14ac:dyDescent="0.2">
      <c r="A134" s="32" t="s">
        <v>67</v>
      </c>
      <c r="E134" s="33" t="s">
        <v>567</v>
      </c>
    </row>
    <row r="135" spans="1:16" ht="127.5" x14ac:dyDescent="0.2">
      <c r="A135" t="s">
        <v>68</v>
      </c>
      <c r="E135" s="31" t="s">
        <v>389</v>
      </c>
    </row>
    <row r="136" spans="1:16" x14ac:dyDescent="0.2">
      <c r="A136" s="20" t="s">
        <v>60</v>
      </c>
      <c r="B136" s="25" t="s">
        <v>183</v>
      </c>
      <c r="C136" s="25" t="s">
        <v>391</v>
      </c>
      <c r="D136" s="20" t="s">
        <v>39</v>
      </c>
      <c r="E136" s="26" t="s">
        <v>392</v>
      </c>
      <c r="F136" s="27" t="s">
        <v>76</v>
      </c>
      <c r="G136" s="28">
        <v>1</v>
      </c>
      <c r="H136" s="29">
        <v>0</v>
      </c>
      <c r="I136" s="29">
        <f>ROUND(ROUND(H136,2)*ROUND(G136,3),2)</f>
        <v>0</v>
      </c>
      <c r="J136" s="27" t="s">
        <v>64</v>
      </c>
      <c r="O136">
        <f>(I136*21)/100</f>
        <v>0</v>
      </c>
      <c r="P136" t="s">
        <v>33</v>
      </c>
    </row>
    <row r="137" spans="1:16" x14ac:dyDescent="0.2">
      <c r="A137" s="30" t="s">
        <v>65</v>
      </c>
      <c r="E137" s="31" t="s">
        <v>66</v>
      </c>
    </row>
    <row r="138" spans="1:16" x14ac:dyDescent="0.2">
      <c r="A138" s="32" t="s">
        <v>67</v>
      </c>
      <c r="E138" s="33" t="s">
        <v>567</v>
      </c>
    </row>
    <row r="139" spans="1:16" ht="153" x14ac:dyDescent="0.2">
      <c r="A139" t="s">
        <v>68</v>
      </c>
      <c r="E139" s="31" t="s">
        <v>393</v>
      </c>
    </row>
    <row r="140" spans="1:16" x14ac:dyDescent="0.2">
      <c r="A140" s="20" t="s">
        <v>60</v>
      </c>
      <c r="B140" s="25" t="s">
        <v>187</v>
      </c>
      <c r="C140" s="25" t="s">
        <v>623</v>
      </c>
      <c r="D140" s="20" t="s">
        <v>39</v>
      </c>
      <c r="E140" s="26" t="s">
        <v>624</v>
      </c>
      <c r="F140" s="27" t="s">
        <v>76</v>
      </c>
      <c r="G140" s="28">
        <v>2</v>
      </c>
      <c r="H140" s="29">
        <v>0</v>
      </c>
      <c r="I140" s="29">
        <f>ROUND(ROUND(H140,2)*ROUND(G140,3),2)</f>
        <v>0</v>
      </c>
      <c r="J140" s="27" t="s">
        <v>64</v>
      </c>
      <c r="O140">
        <f>(I140*21)/100</f>
        <v>0</v>
      </c>
      <c r="P140" t="s">
        <v>33</v>
      </c>
    </row>
    <row r="141" spans="1:16" x14ac:dyDescent="0.2">
      <c r="A141" s="30" t="s">
        <v>65</v>
      </c>
      <c r="E141" s="31" t="s">
        <v>66</v>
      </c>
    </row>
    <row r="142" spans="1:16" x14ac:dyDescent="0.2">
      <c r="A142" s="32" t="s">
        <v>67</v>
      </c>
      <c r="E142" s="33" t="s">
        <v>567</v>
      </c>
    </row>
    <row r="143" spans="1:16" ht="114.75" x14ac:dyDescent="0.2">
      <c r="A143" t="s">
        <v>68</v>
      </c>
      <c r="E143" s="31" t="s">
        <v>625</v>
      </c>
    </row>
    <row r="144" spans="1:16" x14ac:dyDescent="0.2">
      <c r="A144" s="20" t="s">
        <v>60</v>
      </c>
      <c r="B144" s="25" t="s">
        <v>191</v>
      </c>
      <c r="C144" s="25" t="s">
        <v>626</v>
      </c>
      <c r="D144" s="20" t="s">
        <v>39</v>
      </c>
      <c r="E144" s="26" t="s">
        <v>627</v>
      </c>
      <c r="F144" s="27" t="s">
        <v>76</v>
      </c>
      <c r="G144" s="28">
        <v>2</v>
      </c>
      <c r="H144" s="29">
        <v>0</v>
      </c>
      <c r="I144" s="29">
        <f>ROUND(ROUND(H144,2)*ROUND(G144,3),2)</f>
        <v>0</v>
      </c>
      <c r="J144" s="27" t="s">
        <v>64</v>
      </c>
      <c r="O144">
        <f>(I144*21)/100</f>
        <v>0</v>
      </c>
      <c r="P144" t="s">
        <v>33</v>
      </c>
    </row>
    <row r="145" spans="1:16" x14ac:dyDescent="0.2">
      <c r="A145" s="30" t="s">
        <v>65</v>
      </c>
      <c r="E145" s="31" t="s">
        <v>66</v>
      </c>
    </row>
    <row r="146" spans="1:16" x14ac:dyDescent="0.2">
      <c r="A146" s="32" t="s">
        <v>67</v>
      </c>
      <c r="E146" s="33" t="s">
        <v>567</v>
      </c>
    </row>
    <row r="147" spans="1:16" ht="127.5" x14ac:dyDescent="0.2">
      <c r="A147" t="s">
        <v>68</v>
      </c>
      <c r="E147" s="31" t="s">
        <v>389</v>
      </c>
    </row>
    <row r="148" spans="1:16" x14ac:dyDescent="0.2">
      <c r="A148" s="20" t="s">
        <v>60</v>
      </c>
      <c r="B148" s="25" t="s">
        <v>195</v>
      </c>
      <c r="C148" s="25" t="s">
        <v>628</v>
      </c>
      <c r="D148" s="20" t="s">
        <v>39</v>
      </c>
      <c r="E148" s="26" t="s">
        <v>629</v>
      </c>
      <c r="F148" s="27" t="s">
        <v>76</v>
      </c>
      <c r="G148" s="28">
        <v>5</v>
      </c>
      <c r="H148" s="29">
        <v>0</v>
      </c>
      <c r="I148" s="29">
        <f>ROUND(ROUND(H148,2)*ROUND(G148,3),2)</f>
        <v>0</v>
      </c>
      <c r="J148" s="27" t="s">
        <v>64</v>
      </c>
      <c r="O148">
        <f>(I148*21)/100</f>
        <v>0</v>
      </c>
      <c r="P148" t="s">
        <v>33</v>
      </c>
    </row>
    <row r="149" spans="1:16" x14ac:dyDescent="0.2">
      <c r="A149" s="30" t="s">
        <v>65</v>
      </c>
      <c r="E149" s="31" t="s">
        <v>66</v>
      </c>
    </row>
    <row r="150" spans="1:16" x14ac:dyDescent="0.2">
      <c r="A150" s="32" t="s">
        <v>67</v>
      </c>
      <c r="E150" s="33" t="s">
        <v>567</v>
      </c>
    </row>
    <row r="151" spans="1:16" ht="178.5" x14ac:dyDescent="0.2">
      <c r="A151" t="s">
        <v>68</v>
      </c>
      <c r="E151" s="31" t="s">
        <v>620</v>
      </c>
    </row>
    <row r="152" spans="1:16" x14ac:dyDescent="0.2">
      <c r="A152" s="20" t="s">
        <v>60</v>
      </c>
      <c r="B152" s="25" t="s">
        <v>199</v>
      </c>
      <c r="C152" s="25" t="s">
        <v>630</v>
      </c>
      <c r="D152" s="20" t="s">
        <v>39</v>
      </c>
      <c r="E152" s="26" t="s">
        <v>631</v>
      </c>
      <c r="F152" s="27" t="s">
        <v>76</v>
      </c>
      <c r="G152" s="28">
        <v>5</v>
      </c>
      <c r="H152" s="29">
        <v>0</v>
      </c>
      <c r="I152" s="29">
        <f>ROUND(ROUND(H152,2)*ROUND(G152,3),2)</f>
        <v>0</v>
      </c>
      <c r="J152" s="27" t="s">
        <v>64</v>
      </c>
      <c r="O152">
        <f>(I152*21)/100</f>
        <v>0</v>
      </c>
      <c r="P152" t="s">
        <v>33</v>
      </c>
    </row>
    <row r="153" spans="1:16" x14ac:dyDescent="0.2">
      <c r="A153" s="30" t="s">
        <v>65</v>
      </c>
      <c r="E153" s="31" t="s">
        <v>66</v>
      </c>
    </row>
    <row r="154" spans="1:16" x14ac:dyDescent="0.2">
      <c r="A154" s="32" t="s">
        <v>67</v>
      </c>
      <c r="E154" s="33" t="s">
        <v>567</v>
      </c>
    </row>
    <row r="155" spans="1:16" ht="127.5" x14ac:dyDescent="0.2">
      <c r="A155" t="s">
        <v>68</v>
      </c>
      <c r="E155" s="31" t="s">
        <v>389</v>
      </c>
    </row>
    <row r="156" spans="1:16" x14ac:dyDescent="0.2">
      <c r="A156" s="20" t="s">
        <v>60</v>
      </c>
      <c r="B156" s="25" t="s">
        <v>203</v>
      </c>
      <c r="C156" s="25" t="s">
        <v>632</v>
      </c>
      <c r="D156" s="20" t="s">
        <v>39</v>
      </c>
      <c r="E156" s="26" t="s">
        <v>633</v>
      </c>
      <c r="F156" s="27" t="s">
        <v>76</v>
      </c>
      <c r="G156" s="28">
        <v>1</v>
      </c>
      <c r="H156" s="29">
        <v>0</v>
      </c>
      <c r="I156" s="29">
        <f>ROUND(ROUND(H156,2)*ROUND(G156,3),2)</f>
        <v>0</v>
      </c>
      <c r="J156" s="27" t="s">
        <v>64</v>
      </c>
      <c r="O156">
        <f>(I156*21)/100</f>
        <v>0</v>
      </c>
      <c r="P156" t="s">
        <v>33</v>
      </c>
    </row>
    <row r="157" spans="1:16" x14ac:dyDescent="0.2">
      <c r="A157" s="30" t="s">
        <v>65</v>
      </c>
      <c r="E157" s="31" t="s">
        <v>66</v>
      </c>
    </row>
    <row r="158" spans="1:16" x14ac:dyDescent="0.2">
      <c r="A158" s="32" t="s">
        <v>67</v>
      </c>
      <c r="E158" s="33" t="s">
        <v>567</v>
      </c>
    </row>
    <row r="159" spans="1:16" ht="178.5" x14ac:dyDescent="0.2">
      <c r="A159" t="s">
        <v>68</v>
      </c>
      <c r="E159" s="31" t="s">
        <v>620</v>
      </c>
    </row>
    <row r="160" spans="1:16" x14ac:dyDescent="0.2">
      <c r="A160" s="20" t="s">
        <v>60</v>
      </c>
      <c r="B160" s="25" t="s">
        <v>207</v>
      </c>
      <c r="C160" s="25" t="s">
        <v>634</v>
      </c>
      <c r="D160" s="20" t="s">
        <v>39</v>
      </c>
      <c r="E160" s="26" t="s">
        <v>635</v>
      </c>
      <c r="F160" s="27" t="s">
        <v>76</v>
      </c>
      <c r="G160" s="28">
        <v>1</v>
      </c>
      <c r="H160" s="29">
        <v>0</v>
      </c>
      <c r="I160" s="29">
        <f>ROUND(ROUND(H160,2)*ROUND(G160,3),2)</f>
        <v>0</v>
      </c>
      <c r="J160" s="27" t="s">
        <v>64</v>
      </c>
      <c r="O160">
        <f>(I160*21)/100</f>
        <v>0</v>
      </c>
      <c r="P160" t="s">
        <v>33</v>
      </c>
    </row>
    <row r="161" spans="1:16" x14ac:dyDescent="0.2">
      <c r="A161" s="30" t="s">
        <v>65</v>
      </c>
      <c r="E161" s="31" t="s">
        <v>66</v>
      </c>
    </row>
    <row r="162" spans="1:16" x14ac:dyDescent="0.2">
      <c r="A162" s="32" t="s">
        <v>67</v>
      </c>
      <c r="E162" s="33" t="s">
        <v>567</v>
      </c>
    </row>
    <row r="163" spans="1:16" ht="127.5" x14ac:dyDescent="0.2">
      <c r="A163" t="s">
        <v>68</v>
      </c>
      <c r="E163" s="31" t="s">
        <v>389</v>
      </c>
    </row>
    <row r="164" spans="1:16" x14ac:dyDescent="0.2">
      <c r="A164" s="20" t="s">
        <v>60</v>
      </c>
      <c r="B164" s="25" t="s">
        <v>211</v>
      </c>
      <c r="C164" s="25" t="s">
        <v>636</v>
      </c>
      <c r="D164" s="20" t="s">
        <v>39</v>
      </c>
      <c r="E164" s="26" t="s">
        <v>637</v>
      </c>
      <c r="F164" s="27" t="s">
        <v>76</v>
      </c>
      <c r="G164" s="28">
        <v>3</v>
      </c>
      <c r="H164" s="29">
        <v>0</v>
      </c>
      <c r="I164" s="29">
        <f>ROUND(ROUND(H164,2)*ROUND(G164,3),2)</f>
        <v>0</v>
      </c>
      <c r="J164" s="27" t="s">
        <v>64</v>
      </c>
      <c r="O164">
        <f>(I164*21)/100</f>
        <v>0</v>
      </c>
      <c r="P164" t="s">
        <v>33</v>
      </c>
    </row>
    <row r="165" spans="1:16" x14ac:dyDescent="0.2">
      <c r="A165" s="30" t="s">
        <v>65</v>
      </c>
      <c r="E165" s="31" t="s">
        <v>66</v>
      </c>
    </row>
    <row r="166" spans="1:16" x14ac:dyDescent="0.2">
      <c r="A166" s="32" t="s">
        <v>67</v>
      </c>
      <c r="E166" s="33" t="s">
        <v>567</v>
      </c>
    </row>
    <row r="167" spans="1:16" ht="178.5" x14ac:dyDescent="0.2">
      <c r="A167" t="s">
        <v>68</v>
      </c>
      <c r="E167" s="31" t="s">
        <v>620</v>
      </c>
    </row>
    <row r="168" spans="1:16" x14ac:dyDescent="0.2">
      <c r="A168" s="20" t="s">
        <v>60</v>
      </c>
      <c r="B168" s="25" t="s">
        <v>215</v>
      </c>
      <c r="C168" s="25" t="s">
        <v>638</v>
      </c>
      <c r="D168" s="20" t="s">
        <v>39</v>
      </c>
      <c r="E168" s="26" t="s">
        <v>639</v>
      </c>
      <c r="F168" s="27" t="s">
        <v>76</v>
      </c>
      <c r="G168" s="28">
        <v>3</v>
      </c>
      <c r="H168" s="29">
        <v>0</v>
      </c>
      <c r="I168" s="29">
        <f>ROUND(ROUND(H168,2)*ROUND(G168,3),2)</f>
        <v>0</v>
      </c>
      <c r="J168" s="27" t="s">
        <v>64</v>
      </c>
      <c r="O168">
        <f>(I168*21)/100</f>
        <v>0</v>
      </c>
      <c r="P168" t="s">
        <v>33</v>
      </c>
    </row>
    <row r="169" spans="1:16" x14ac:dyDescent="0.2">
      <c r="A169" s="30" t="s">
        <v>65</v>
      </c>
      <c r="E169" s="31" t="s">
        <v>66</v>
      </c>
    </row>
    <row r="170" spans="1:16" x14ac:dyDescent="0.2">
      <c r="A170" s="32" t="s">
        <v>67</v>
      </c>
      <c r="E170" s="33" t="s">
        <v>567</v>
      </c>
    </row>
    <row r="171" spans="1:16" ht="127.5" x14ac:dyDescent="0.2">
      <c r="A171" t="s">
        <v>68</v>
      </c>
      <c r="E171" s="31" t="s">
        <v>389</v>
      </c>
    </row>
    <row r="172" spans="1:16" x14ac:dyDescent="0.2">
      <c r="A172" s="20" t="s">
        <v>60</v>
      </c>
      <c r="B172" s="25" t="s">
        <v>219</v>
      </c>
      <c r="C172" s="25" t="s">
        <v>640</v>
      </c>
      <c r="D172" s="20" t="s">
        <v>39</v>
      </c>
      <c r="E172" s="26" t="s">
        <v>641</v>
      </c>
      <c r="F172" s="27" t="s">
        <v>87</v>
      </c>
      <c r="G172" s="28">
        <v>100</v>
      </c>
      <c r="H172" s="29">
        <v>0</v>
      </c>
      <c r="I172" s="29">
        <f>ROUND(ROUND(H172,2)*ROUND(G172,3),2)</f>
        <v>0</v>
      </c>
      <c r="J172" s="27" t="s">
        <v>64</v>
      </c>
      <c r="O172">
        <f>(I172*21)/100</f>
        <v>0</v>
      </c>
      <c r="P172" t="s">
        <v>33</v>
      </c>
    </row>
    <row r="173" spans="1:16" x14ac:dyDescent="0.2">
      <c r="A173" s="30" t="s">
        <v>65</v>
      </c>
      <c r="E173" s="31" t="s">
        <v>66</v>
      </c>
    </row>
    <row r="174" spans="1:16" x14ac:dyDescent="0.2">
      <c r="A174" s="32" t="s">
        <v>67</v>
      </c>
      <c r="E174" s="33" t="s">
        <v>567</v>
      </c>
    </row>
    <row r="175" spans="1:16" ht="140.25" x14ac:dyDescent="0.2">
      <c r="A175" t="s">
        <v>68</v>
      </c>
      <c r="E175" s="31" t="s">
        <v>642</v>
      </c>
    </row>
    <row r="176" spans="1:16" x14ac:dyDescent="0.2">
      <c r="A176" s="20" t="s">
        <v>60</v>
      </c>
      <c r="B176" s="25" t="s">
        <v>223</v>
      </c>
      <c r="C176" s="25" t="s">
        <v>643</v>
      </c>
      <c r="D176" s="20" t="s">
        <v>39</v>
      </c>
      <c r="E176" s="26" t="s">
        <v>644</v>
      </c>
      <c r="F176" s="27" t="s">
        <v>87</v>
      </c>
      <c r="G176" s="28">
        <v>100</v>
      </c>
      <c r="H176" s="29">
        <v>0</v>
      </c>
      <c r="I176" s="29">
        <f>ROUND(ROUND(H176,2)*ROUND(G176,3),2)</f>
        <v>0</v>
      </c>
      <c r="J176" s="27" t="s">
        <v>64</v>
      </c>
      <c r="O176">
        <f>(I176*21)/100</f>
        <v>0</v>
      </c>
      <c r="P176" t="s">
        <v>33</v>
      </c>
    </row>
    <row r="177" spans="1:16" x14ac:dyDescent="0.2">
      <c r="A177" s="30" t="s">
        <v>65</v>
      </c>
      <c r="E177" s="31" t="s">
        <v>66</v>
      </c>
    </row>
    <row r="178" spans="1:16" x14ac:dyDescent="0.2">
      <c r="A178" s="32" t="s">
        <v>67</v>
      </c>
      <c r="E178" s="33" t="s">
        <v>567</v>
      </c>
    </row>
    <row r="179" spans="1:16" ht="102" x14ac:dyDescent="0.2">
      <c r="A179" t="s">
        <v>68</v>
      </c>
      <c r="E179" s="31" t="s">
        <v>645</v>
      </c>
    </row>
    <row r="180" spans="1:16" x14ac:dyDescent="0.2">
      <c r="A180" s="20" t="s">
        <v>60</v>
      </c>
      <c r="B180" s="25" t="s">
        <v>227</v>
      </c>
      <c r="C180" s="25" t="s">
        <v>646</v>
      </c>
      <c r="D180" s="20" t="s">
        <v>39</v>
      </c>
      <c r="E180" s="26" t="s">
        <v>647</v>
      </c>
      <c r="F180" s="27" t="s">
        <v>76</v>
      </c>
      <c r="G180" s="28">
        <v>2</v>
      </c>
      <c r="H180" s="29">
        <v>0</v>
      </c>
      <c r="I180" s="29">
        <f>ROUND(ROUND(H180,2)*ROUND(G180,3),2)</f>
        <v>0</v>
      </c>
      <c r="J180" s="27" t="s">
        <v>64</v>
      </c>
      <c r="O180">
        <f>(I180*21)/100</f>
        <v>0</v>
      </c>
      <c r="P180" t="s">
        <v>33</v>
      </c>
    </row>
    <row r="181" spans="1:16" x14ac:dyDescent="0.2">
      <c r="A181" s="30" t="s">
        <v>65</v>
      </c>
      <c r="E181" s="31" t="s">
        <v>66</v>
      </c>
    </row>
    <row r="182" spans="1:16" x14ac:dyDescent="0.2">
      <c r="A182" s="32" t="s">
        <v>67</v>
      </c>
      <c r="E182" s="33" t="s">
        <v>567</v>
      </c>
    </row>
    <row r="183" spans="1:16" ht="127.5" x14ac:dyDescent="0.2">
      <c r="A183" t="s">
        <v>68</v>
      </c>
      <c r="E183" s="31" t="s">
        <v>648</v>
      </c>
    </row>
    <row r="184" spans="1:16" x14ac:dyDescent="0.2">
      <c r="A184" s="20" t="s">
        <v>60</v>
      </c>
      <c r="B184" s="25" t="s">
        <v>231</v>
      </c>
      <c r="C184" s="25" t="s">
        <v>649</v>
      </c>
      <c r="D184" s="20" t="s">
        <v>39</v>
      </c>
      <c r="E184" s="26" t="s">
        <v>650</v>
      </c>
      <c r="F184" s="27" t="s">
        <v>76</v>
      </c>
      <c r="G184" s="28">
        <v>1</v>
      </c>
      <c r="H184" s="29">
        <v>0</v>
      </c>
      <c r="I184" s="29">
        <f>ROUND(ROUND(H184,2)*ROUND(G184,3),2)</f>
        <v>0</v>
      </c>
      <c r="J184" s="27" t="s">
        <v>64</v>
      </c>
      <c r="O184">
        <f>(I184*21)/100</f>
        <v>0</v>
      </c>
      <c r="P184" t="s">
        <v>33</v>
      </c>
    </row>
    <row r="185" spans="1:16" x14ac:dyDescent="0.2">
      <c r="A185" s="30" t="s">
        <v>65</v>
      </c>
      <c r="E185" s="31" t="s">
        <v>66</v>
      </c>
    </row>
    <row r="186" spans="1:16" x14ac:dyDescent="0.2">
      <c r="A186" s="32" t="s">
        <v>67</v>
      </c>
      <c r="E186" s="33" t="s">
        <v>567</v>
      </c>
    </row>
    <row r="187" spans="1:16" ht="153" x14ac:dyDescent="0.2">
      <c r="A187" t="s">
        <v>68</v>
      </c>
      <c r="E187" s="31" t="s">
        <v>393</v>
      </c>
    </row>
    <row r="188" spans="1:16" x14ac:dyDescent="0.2">
      <c r="A188" s="20" t="s">
        <v>60</v>
      </c>
      <c r="B188" s="25" t="s">
        <v>235</v>
      </c>
      <c r="C188" s="25" t="s">
        <v>651</v>
      </c>
      <c r="D188" s="20" t="s">
        <v>39</v>
      </c>
      <c r="E188" s="26" t="s">
        <v>652</v>
      </c>
      <c r="F188" s="27" t="s">
        <v>76</v>
      </c>
      <c r="G188" s="28">
        <v>4</v>
      </c>
      <c r="H188" s="29">
        <v>0</v>
      </c>
      <c r="I188" s="29">
        <f>ROUND(ROUND(H188,2)*ROUND(G188,3),2)</f>
        <v>0</v>
      </c>
      <c r="J188" s="27" t="s">
        <v>64</v>
      </c>
      <c r="O188">
        <f>(I188*21)/100</f>
        <v>0</v>
      </c>
      <c r="P188" t="s">
        <v>33</v>
      </c>
    </row>
    <row r="189" spans="1:16" x14ac:dyDescent="0.2">
      <c r="A189" s="30" t="s">
        <v>65</v>
      </c>
      <c r="E189" s="31" t="s">
        <v>66</v>
      </c>
    </row>
    <row r="190" spans="1:16" x14ac:dyDescent="0.2">
      <c r="A190" s="32" t="s">
        <v>67</v>
      </c>
      <c r="E190" s="33" t="s">
        <v>567</v>
      </c>
    </row>
    <row r="191" spans="1:16" ht="127.5" x14ac:dyDescent="0.2">
      <c r="A191" t="s">
        <v>68</v>
      </c>
      <c r="E191" s="31" t="s">
        <v>648</v>
      </c>
    </row>
    <row r="192" spans="1:16" x14ac:dyDescent="0.2">
      <c r="A192" s="20" t="s">
        <v>60</v>
      </c>
      <c r="B192" s="25" t="s">
        <v>239</v>
      </c>
      <c r="C192" s="25" t="s">
        <v>653</v>
      </c>
      <c r="D192" s="20" t="s">
        <v>39</v>
      </c>
      <c r="E192" s="26" t="s">
        <v>654</v>
      </c>
      <c r="F192" s="27" t="s">
        <v>76</v>
      </c>
      <c r="G192" s="28">
        <v>2</v>
      </c>
      <c r="H192" s="29">
        <v>0</v>
      </c>
      <c r="I192" s="29">
        <f>ROUND(ROUND(H192,2)*ROUND(G192,3),2)</f>
        <v>0</v>
      </c>
      <c r="J192" s="27" t="s">
        <v>64</v>
      </c>
      <c r="O192">
        <f>(I192*21)/100</f>
        <v>0</v>
      </c>
      <c r="P192" t="s">
        <v>33</v>
      </c>
    </row>
    <row r="193" spans="1:16" x14ac:dyDescent="0.2">
      <c r="A193" s="30" t="s">
        <v>65</v>
      </c>
      <c r="E193" s="31" t="s">
        <v>66</v>
      </c>
    </row>
    <row r="194" spans="1:16" x14ac:dyDescent="0.2">
      <c r="A194" s="32" t="s">
        <v>67</v>
      </c>
      <c r="E194" s="33" t="s">
        <v>567</v>
      </c>
    </row>
    <row r="195" spans="1:16" ht="127.5" x14ac:dyDescent="0.2">
      <c r="A195" t="s">
        <v>68</v>
      </c>
      <c r="E195" s="31" t="s">
        <v>648</v>
      </c>
    </row>
    <row r="196" spans="1:16" x14ac:dyDescent="0.2">
      <c r="A196" s="20" t="s">
        <v>60</v>
      </c>
      <c r="B196" s="25" t="s">
        <v>244</v>
      </c>
      <c r="C196" s="25" t="s">
        <v>655</v>
      </c>
      <c r="D196" s="20" t="s">
        <v>39</v>
      </c>
      <c r="E196" s="26" t="s">
        <v>656</v>
      </c>
      <c r="F196" s="27" t="s">
        <v>76</v>
      </c>
      <c r="G196" s="28">
        <v>1</v>
      </c>
      <c r="H196" s="29">
        <v>0</v>
      </c>
      <c r="I196" s="29">
        <f>ROUND(ROUND(H196,2)*ROUND(G196,3),2)</f>
        <v>0</v>
      </c>
      <c r="J196" s="27" t="s">
        <v>64</v>
      </c>
      <c r="O196">
        <f>(I196*21)/100</f>
        <v>0</v>
      </c>
      <c r="P196" t="s">
        <v>33</v>
      </c>
    </row>
    <row r="197" spans="1:16" x14ac:dyDescent="0.2">
      <c r="A197" s="30" t="s">
        <v>65</v>
      </c>
      <c r="E197" s="31" t="s">
        <v>66</v>
      </c>
    </row>
    <row r="198" spans="1:16" x14ac:dyDescent="0.2">
      <c r="A198" s="32" t="s">
        <v>67</v>
      </c>
      <c r="E198" s="33" t="s">
        <v>567</v>
      </c>
    </row>
    <row r="199" spans="1:16" ht="165.75" x14ac:dyDescent="0.2">
      <c r="A199" t="s">
        <v>68</v>
      </c>
      <c r="E199" s="31" t="s">
        <v>397</v>
      </c>
    </row>
    <row r="200" spans="1:16" x14ac:dyDescent="0.2">
      <c r="A200" s="20" t="s">
        <v>60</v>
      </c>
      <c r="B200" s="25" t="s">
        <v>248</v>
      </c>
      <c r="C200" s="25" t="s">
        <v>657</v>
      </c>
      <c r="D200" s="20" t="s">
        <v>39</v>
      </c>
      <c r="E200" s="26" t="s">
        <v>658</v>
      </c>
      <c r="F200" s="27" t="s">
        <v>76</v>
      </c>
      <c r="G200" s="28">
        <v>1</v>
      </c>
      <c r="H200" s="29">
        <v>0</v>
      </c>
      <c r="I200" s="29">
        <f>ROUND(ROUND(H200,2)*ROUND(G200,3),2)</f>
        <v>0</v>
      </c>
      <c r="J200" s="27" t="s">
        <v>64</v>
      </c>
      <c r="O200">
        <f>(I200*21)/100</f>
        <v>0</v>
      </c>
      <c r="P200" t="s">
        <v>33</v>
      </c>
    </row>
    <row r="201" spans="1:16" x14ac:dyDescent="0.2">
      <c r="A201" s="30" t="s">
        <v>65</v>
      </c>
      <c r="E201" s="31" t="s">
        <v>66</v>
      </c>
    </row>
    <row r="202" spans="1:16" x14ac:dyDescent="0.2">
      <c r="A202" s="32" t="s">
        <v>67</v>
      </c>
      <c r="E202" s="33" t="s">
        <v>567</v>
      </c>
    </row>
    <row r="203" spans="1:16" ht="127.5" x14ac:dyDescent="0.2">
      <c r="A203" t="s">
        <v>68</v>
      </c>
      <c r="E203" s="31" t="s">
        <v>389</v>
      </c>
    </row>
    <row r="204" spans="1:16" x14ac:dyDescent="0.2">
      <c r="A204" s="20" t="s">
        <v>60</v>
      </c>
      <c r="B204" s="25" t="s">
        <v>252</v>
      </c>
      <c r="C204" s="25" t="s">
        <v>659</v>
      </c>
      <c r="D204" s="20" t="s">
        <v>39</v>
      </c>
      <c r="E204" s="26" t="s">
        <v>660</v>
      </c>
      <c r="F204" s="27" t="s">
        <v>76</v>
      </c>
      <c r="G204" s="28">
        <v>1</v>
      </c>
      <c r="H204" s="29">
        <v>0</v>
      </c>
      <c r="I204" s="29">
        <f>ROUND(ROUND(H204,2)*ROUND(G204,3),2)</f>
        <v>0</v>
      </c>
      <c r="J204" s="27" t="s">
        <v>64</v>
      </c>
      <c r="O204">
        <f>(I204*21)/100</f>
        <v>0</v>
      </c>
      <c r="P204" t="s">
        <v>33</v>
      </c>
    </row>
    <row r="205" spans="1:16" x14ac:dyDescent="0.2">
      <c r="A205" s="30" t="s">
        <v>65</v>
      </c>
      <c r="E205" s="31" t="s">
        <v>66</v>
      </c>
    </row>
    <row r="206" spans="1:16" x14ac:dyDescent="0.2">
      <c r="A206" s="32" t="s">
        <v>67</v>
      </c>
      <c r="E206" s="33" t="s">
        <v>567</v>
      </c>
    </row>
    <row r="207" spans="1:16" ht="165.75" x14ac:dyDescent="0.2">
      <c r="A207" t="s">
        <v>68</v>
      </c>
      <c r="E207" s="31" t="s">
        <v>397</v>
      </c>
    </row>
    <row r="208" spans="1:16" x14ac:dyDescent="0.2">
      <c r="A208" s="20" t="s">
        <v>60</v>
      </c>
      <c r="B208" s="25" t="s">
        <v>256</v>
      </c>
      <c r="C208" s="25" t="s">
        <v>661</v>
      </c>
      <c r="D208" s="20" t="s">
        <v>39</v>
      </c>
      <c r="E208" s="26" t="s">
        <v>662</v>
      </c>
      <c r="F208" s="27" t="s">
        <v>76</v>
      </c>
      <c r="G208" s="28">
        <v>1</v>
      </c>
      <c r="H208" s="29">
        <v>0</v>
      </c>
      <c r="I208" s="29">
        <f>ROUND(ROUND(H208,2)*ROUND(G208,3),2)</f>
        <v>0</v>
      </c>
      <c r="J208" s="27" t="s">
        <v>64</v>
      </c>
      <c r="O208">
        <f>(I208*21)/100</f>
        <v>0</v>
      </c>
      <c r="P208" t="s">
        <v>33</v>
      </c>
    </row>
    <row r="209" spans="1:16" x14ac:dyDescent="0.2">
      <c r="A209" s="30" t="s">
        <v>65</v>
      </c>
      <c r="E209" s="31" t="s">
        <v>66</v>
      </c>
    </row>
    <row r="210" spans="1:16" x14ac:dyDescent="0.2">
      <c r="A210" s="32" t="s">
        <v>67</v>
      </c>
      <c r="E210" s="33" t="s">
        <v>567</v>
      </c>
    </row>
    <row r="211" spans="1:16" ht="127.5" x14ac:dyDescent="0.2">
      <c r="A211" t="s">
        <v>68</v>
      </c>
      <c r="E211" s="31" t="s">
        <v>389</v>
      </c>
    </row>
    <row r="212" spans="1:16" ht="25.5" x14ac:dyDescent="0.2">
      <c r="A212" s="20" t="s">
        <v>60</v>
      </c>
      <c r="B212" s="25" t="s">
        <v>260</v>
      </c>
      <c r="C212" s="25" t="s">
        <v>663</v>
      </c>
      <c r="D212" s="20" t="s">
        <v>39</v>
      </c>
      <c r="E212" s="26" t="s">
        <v>664</v>
      </c>
      <c r="F212" s="27" t="s">
        <v>665</v>
      </c>
      <c r="G212" s="28">
        <v>20</v>
      </c>
      <c r="H212" s="29">
        <v>0</v>
      </c>
      <c r="I212" s="29">
        <f>ROUND(ROUND(H212,2)*ROUND(G212,3),2)</f>
        <v>0</v>
      </c>
      <c r="J212" s="27" t="s">
        <v>64</v>
      </c>
      <c r="O212">
        <f>(I212*21)/100</f>
        <v>0</v>
      </c>
      <c r="P212" t="s">
        <v>33</v>
      </c>
    </row>
    <row r="213" spans="1:16" x14ac:dyDescent="0.2">
      <c r="A213" s="30" t="s">
        <v>65</v>
      </c>
      <c r="E213" s="31" t="s">
        <v>66</v>
      </c>
    </row>
    <row r="214" spans="1:16" x14ac:dyDescent="0.2">
      <c r="A214" s="32" t="s">
        <v>67</v>
      </c>
      <c r="E214" s="33" t="s">
        <v>567</v>
      </c>
    </row>
    <row r="215" spans="1:16" ht="127.5" x14ac:dyDescent="0.2">
      <c r="A215" t="s">
        <v>68</v>
      </c>
      <c r="E215" s="31" t="s">
        <v>666</v>
      </c>
    </row>
    <row r="216" spans="1:16" x14ac:dyDescent="0.2">
      <c r="A216" s="20" t="s">
        <v>60</v>
      </c>
      <c r="B216" s="25" t="s">
        <v>264</v>
      </c>
      <c r="C216" s="25" t="s">
        <v>667</v>
      </c>
      <c r="D216" s="20" t="s">
        <v>39</v>
      </c>
      <c r="E216" s="26" t="s">
        <v>668</v>
      </c>
      <c r="F216" s="27" t="s">
        <v>669</v>
      </c>
      <c r="G216" s="28">
        <v>8</v>
      </c>
      <c r="H216" s="29">
        <v>0</v>
      </c>
      <c r="I216" s="29">
        <f>ROUND(ROUND(H216,2)*ROUND(G216,3),2)</f>
        <v>0</v>
      </c>
      <c r="J216" s="27" t="s">
        <v>64</v>
      </c>
      <c r="O216">
        <f>(I216*21)/100</f>
        <v>0</v>
      </c>
      <c r="P216" t="s">
        <v>33</v>
      </c>
    </row>
    <row r="217" spans="1:16" x14ac:dyDescent="0.2">
      <c r="A217" s="30" t="s">
        <v>65</v>
      </c>
      <c r="E217" s="31" t="s">
        <v>66</v>
      </c>
    </row>
    <row r="218" spans="1:16" x14ac:dyDescent="0.2">
      <c r="A218" s="32" t="s">
        <v>67</v>
      </c>
      <c r="E218" s="33" t="s">
        <v>567</v>
      </c>
    </row>
    <row r="219" spans="1:16" ht="153" x14ac:dyDescent="0.2">
      <c r="A219" t="s">
        <v>68</v>
      </c>
      <c r="E219" s="31" t="s">
        <v>670</v>
      </c>
    </row>
    <row r="220" spans="1:16" x14ac:dyDescent="0.2">
      <c r="A220" s="20" t="s">
        <v>60</v>
      </c>
      <c r="B220" s="25" t="s">
        <v>270</v>
      </c>
      <c r="C220" s="25" t="s">
        <v>667</v>
      </c>
      <c r="D220" s="20" t="s">
        <v>54</v>
      </c>
      <c r="E220" s="26" t="s">
        <v>668</v>
      </c>
      <c r="F220" s="27" t="s">
        <v>669</v>
      </c>
      <c r="G220" s="28">
        <v>16</v>
      </c>
      <c r="H220" s="29">
        <v>0</v>
      </c>
      <c r="I220" s="29">
        <f>ROUND(ROUND(H220,2)*ROUND(G220,3),2)</f>
        <v>0</v>
      </c>
      <c r="J220" s="27" t="s">
        <v>64</v>
      </c>
      <c r="O220">
        <f>(I220*21)/100</f>
        <v>0</v>
      </c>
      <c r="P220" t="s">
        <v>33</v>
      </c>
    </row>
    <row r="221" spans="1:16" x14ac:dyDescent="0.2">
      <c r="A221" s="30" t="s">
        <v>65</v>
      </c>
      <c r="E221" s="31" t="s">
        <v>66</v>
      </c>
    </row>
    <row r="222" spans="1:16" x14ac:dyDescent="0.2">
      <c r="A222" s="32" t="s">
        <v>67</v>
      </c>
      <c r="E222" s="33" t="s">
        <v>567</v>
      </c>
    </row>
    <row r="223" spans="1:16" ht="153" x14ac:dyDescent="0.2">
      <c r="A223" t="s">
        <v>68</v>
      </c>
      <c r="E223" s="31" t="s">
        <v>670</v>
      </c>
    </row>
    <row r="224" spans="1:16" x14ac:dyDescent="0.2">
      <c r="A224" s="20" t="s">
        <v>60</v>
      </c>
      <c r="B224" s="25" t="s">
        <v>274</v>
      </c>
      <c r="C224" s="25" t="s">
        <v>671</v>
      </c>
      <c r="D224" s="20" t="s">
        <v>39</v>
      </c>
      <c r="E224" s="26" t="s">
        <v>672</v>
      </c>
      <c r="F224" s="27" t="s">
        <v>161</v>
      </c>
      <c r="G224" s="28">
        <v>0.2</v>
      </c>
      <c r="H224" s="29">
        <v>0</v>
      </c>
      <c r="I224" s="29">
        <f>ROUND(ROUND(H224,2)*ROUND(G224,3),2)</f>
        <v>0</v>
      </c>
      <c r="J224" s="27" t="s">
        <v>64</v>
      </c>
      <c r="O224">
        <f>(I224*21)/100</f>
        <v>0</v>
      </c>
      <c r="P224" t="s">
        <v>33</v>
      </c>
    </row>
    <row r="225" spans="1:16" x14ac:dyDescent="0.2">
      <c r="A225" s="30" t="s">
        <v>65</v>
      </c>
      <c r="E225" s="31" t="s">
        <v>66</v>
      </c>
    </row>
    <row r="226" spans="1:16" x14ac:dyDescent="0.2">
      <c r="A226" s="32" t="s">
        <v>67</v>
      </c>
      <c r="E226" s="33" t="s">
        <v>567</v>
      </c>
    </row>
    <row r="227" spans="1:16" ht="102" x14ac:dyDescent="0.2">
      <c r="A227" t="s">
        <v>68</v>
      </c>
      <c r="E227" s="31" t="s">
        <v>673</v>
      </c>
    </row>
    <row r="228" spans="1:16" x14ac:dyDescent="0.2">
      <c r="A228" s="20" t="s">
        <v>60</v>
      </c>
      <c r="B228" s="25" t="s">
        <v>278</v>
      </c>
      <c r="C228" s="25" t="s">
        <v>674</v>
      </c>
      <c r="D228" s="20" t="s">
        <v>39</v>
      </c>
      <c r="E228" s="26" t="s">
        <v>675</v>
      </c>
      <c r="F228" s="27" t="s">
        <v>161</v>
      </c>
      <c r="G228" s="28">
        <v>0.28000000000000003</v>
      </c>
      <c r="H228" s="29">
        <v>0</v>
      </c>
      <c r="I228" s="29">
        <f>ROUND(ROUND(H228,2)*ROUND(G228,3),2)</f>
        <v>0</v>
      </c>
      <c r="J228" s="27" t="s">
        <v>64</v>
      </c>
      <c r="O228">
        <f>(I228*21)/100</f>
        <v>0</v>
      </c>
      <c r="P228" t="s">
        <v>33</v>
      </c>
    </row>
    <row r="229" spans="1:16" x14ac:dyDescent="0.2">
      <c r="A229" s="30" t="s">
        <v>65</v>
      </c>
      <c r="E229" s="31" t="s">
        <v>66</v>
      </c>
    </row>
    <row r="230" spans="1:16" x14ac:dyDescent="0.2">
      <c r="A230" s="32" t="s">
        <v>67</v>
      </c>
      <c r="E230" s="33" t="s">
        <v>567</v>
      </c>
    </row>
    <row r="231" spans="1:16" ht="102" x14ac:dyDescent="0.2">
      <c r="A231" t="s">
        <v>68</v>
      </c>
      <c r="E231" s="31" t="s">
        <v>676</v>
      </c>
    </row>
    <row r="232" spans="1:16" x14ac:dyDescent="0.2">
      <c r="A232" s="20" t="s">
        <v>60</v>
      </c>
      <c r="B232" s="25" t="s">
        <v>283</v>
      </c>
      <c r="C232" s="25" t="s">
        <v>677</v>
      </c>
      <c r="D232" s="20" t="s">
        <v>39</v>
      </c>
      <c r="E232" s="26" t="s">
        <v>678</v>
      </c>
      <c r="F232" s="27" t="s">
        <v>76</v>
      </c>
      <c r="G232" s="28">
        <v>1</v>
      </c>
      <c r="H232" s="29">
        <v>0</v>
      </c>
      <c r="I232" s="29">
        <f>ROUND(ROUND(H232,2)*ROUND(G232,3),2)</f>
        <v>0</v>
      </c>
      <c r="J232" s="27" t="s">
        <v>64</v>
      </c>
      <c r="O232">
        <f>(I232*21)/100</f>
        <v>0</v>
      </c>
      <c r="P232" t="s">
        <v>33</v>
      </c>
    </row>
    <row r="233" spans="1:16" x14ac:dyDescent="0.2">
      <c r="A233" s="30" t="s">
        <v>65</v>
      </c>
      <c r="E233" s="31" t="s">
        <v>66</v>
      </c>
    </row>
    <row r="234" spans="1:16" x14ac:dyDescent="0.2">
      <c r="A234" s="32" t="s">
        <v>67</v>
      </c>
      <c r="E234" s="33" t="s">
        <v>567</v>
      </c>
    </row>
    <row r="235" spans="1:16" ht="114.75" x14ac:dyDescent="0.2">
      <c r="A235" t="s">
        <v>68</v>
      </c>
      <c r="E235" s="31" t="s">
        <v>625</v>
      </c>
    </row>
    <row r="236" spans="1:16" x14ac:dyDescent="0.2">
      <c r="A236" s="20" t="s">
        <v>60</v>
      </c>
      <c r="B236" s="25" t="s">
        <v>287</v>
      </c>
      <c r="C236" s="25" t="s">
        <v>679</v>
      </c>
      <c r="D236" s="20" t="s">
        <v>39</v>
      </c>
      <c r="E236" s="26" t="s">
        <v>680</v>
      </c>
      <c r="F236" s="27" t="s">
        <v>76</v>
      </c>
      <c r="G236" s="28">
        <v>2</v>
      </c>
      <c r="H236" s="29">
        <v>0</v>
      </c>
      <c r="I236" s="29">
        <f>ROUND(ROUND(H236,2)*ROUND(G236,3),2)</f>
        <v>0</v>
      </c>
      <c r="J236" s="27" t="s">
        <v>64</v>
      </c>
      <c r="O236">
        <f>(I236*21)/100</f>
        <v>0</v>
      </c>
      <c r="P236" t="s">
        <v>33</v>
      </c>
    </row>
    <row r="237" spans="1:16" x14ac:dyDescent="0.2">
      <c r="A237" s="30" t="s">
        <v>65</v>
      </c>
      <c r="E237" s="31" t="s">
        <v>66</v>
      </c>
    </row>
    <row r="238" spans="1:16" x14ac:dyDescent="0.2">
      <c r="A238" s="32" t="s">
        <v>67</v>
      </c>
      <c r="E238" s="33" t="s">
        <v>567</v>
      </c>
    </row>
    <row r="239" spans="1:16" ht="127.5" x14ac:dyDescent="0.2">
      <c r="A239" t="s">
        <v>68</v>
      </c>
      <c r="E239" s="31" t="s">
        <v>681</v>
      </c>
    </row>
    <row r="240" spans="1:16" x14ac:dyDescent="0.2">
      <c r="A240" s="20" t="s">
        <v>60</v>
      </c>
      <c r="B240" s="25" t="s">
        <v>291</v>
      </c>
      <c r="C240" s="25" t="s">
        <v>682</v>
      </c>
      <c r="D240" s="20" t="s">
        <v>39</v>
      </c>
      <c r="E240" s="26" t="s">
        <v>683</v>
      </c>
      <c r="F240" s="27" t="s">
        <v>76</v>
      </c>
      <c r="G240" s="28">
        <v>2</v>
      </c>
      <c r="H240" s="29">
        <v>0</v>
      </c>
      <c r="I240" s="29">
        <f>ROUND(ROUND(H240,2)*ROUND(G240,3),2)</f>
        <v>0</v>
      </c>
      <c r="J240" s="27" t="s">
        <v>64</v>
      </c>
      <c r="O240">
        <f>(I240*21)/100</f>
        <v>0</v>
      </c>
      <c r="P240" t="s">
        <v>33</v>
      </c>
    </row>
    <row r="241" spans="1:16" x14ac:dyDescent="0.2">
      <c r="A241" s="30" t="s">
        <v>65</v>
      </c>
      <c r="E241" s="31" t="s">
        <v>66</v>
      </c>
    </row>
    <row r="242" spans="1:16" x14ac:dyDescent="0.2">
      <c r="A242" s="32" t="s">
        <v>67</v>
      </c>
      <c r="E242" s="33" t="s">
        <v>567</v>
      </c>
    </row>
    <row r="243" spans="1:16" ht="114.75" x14ac:dyDescent="0.2">
      <c r="A243" t="s">
        <v>68</v>
      </c>
      <c r="E243" s="31" t="s">
        <v>625</v>
      </c>
    </row>
    <row r="244" spans="1:16" x14ac:dyDescent="0.2">
      <c r="A244" s="20" t="s">
        <v>60</v>
      </c>
      <c r="B244" s="25" t="s">
        <v>295</v>
      </c>
      <c r="C244" s="25" t="s">
        <v>684</v>
      </c>
      <c r="D244" s="20" t="s">
        <v>39</v>
      </c>
      <c r="E244" s="26" t="s">
        <v>685</v>
      </c>
      <c r="F244" s="27" t="s">
        <v>76</v>
      </c>
      <c r="G244" s="28">
        <v>2</v>
      </c>
      <c r="H244" s="29">
        <v>0</v>
      </c>
      <c r="I244" s="29">
        <f>ROUND(ROUND(H244,2)*ROUND(G244,3),2)</f>
        <v>0</v>
      </c>
      <c r="J244" s="27" t="s">
        <v>64</v>
      </c>
      <c r="O244">
        <f>(I244*21)/100</f>
        <v>0</v>
      </c>
      <c r="P244" t="s">
        <v>33</v>
      </c>
    </row>
    <row r="245" spans="1:16" x14ac:dyDescent="0.2">
      <c r="A245" s="30" t="s">
        <v>65</v>
      </c>
      <c r="E245" s="31" t="s">
        <v>66</v>
      </c>
    </row>
    <row r="246" spans="1:16" x14ac:dyDescent="0.2">
      <c r="A246" s="32" t="s">
        <v>67</v>
      </c>
      <c r="E246" s="33" t="s">
        <v>567</v>
      </c>
    </row>
    <row r="247" spans="1:16" ht="140.25" x14ac:dyDescent="0.2">
      <c r="A247" t="s">
        <v>68</v>
      </c>
      <c r="E247" s="31" t="s">
        <v>686</v>
      </c>
    </row>
    <row r="248" spans="1:16" x14ac:dyDescent="0.2">
      <c r="A248" s="20" t="s">
        <v>60</v>
      </c>
      <c r="B248" s="25" t="s">
        <v>299</v>
      </c>
      <c r="C248" s="25" t="s">
        <v>687</v>
      </c>
      <c r="D248" s="20" t="s">
        <v>39</v>
      </c>
      <c r="E248" s="26" t="s">
        <v>688</v>
      </c>
      <c r="F248" s="27" t="s">
        <v>76</v>
      </c>
      <c r="G248" s="28">
        <v>1</v>
      </c>
      <c r="H248" s="29">
        <v>0</v>
      </c>
      <c r="I248" s="29">
        <f>ROUND(ROUND(H248,2)*ROUND(G248,3),2)</f>
        <v>0</v>
      </c>
      <c r="J248" s="27" t="s">
        <v>64</v>
      </c>
      <c r="O248">
        <f>(I248*21)/100</f>
        <v>0</v>
      </c>
      <c r="P248" t="s">
        <v>33</v>
      </c>
    </row>
    <row r="249" spans="1:16" x14ac:dyDescent="0.2">
      <c r="A249" s="30" t="s">
        <v>65</v>
      </c>
      <c r="E249" s="31" t="s">
        <v>66</v>
      </c>
    </row>
    <row r="250" spans="1:16" x14ac:dyDescent="0.2">
      <c r="A250" s="32" t="s">
        <v>67</v>
      </c>
      <c r="E250" s="33" t="s">
        <v>567</v>
      </c>
    </row>
    <row r="251" spans="1:16" ht="114.75" x14ac:dyDescent="0.2">
      <c r="A251" t="s">
        <v>68</v>
      </c>
      <c r="E251" s="31" t="s">
        <v>625</v>
      </c>
    </row>
    <row r="252" spans="1:16" x14ac:dyDescent="0.2">
      <c r="A252" s="20" t="s">
        <v>60</v>
      </c>
      <c r="B252" s="25" t="s">
        <v>303</v>
      </c>
      <c r="C252" s="25" t="s">
        <v>689</v>
      </c>
      <c r="D252" s="20" t="s">
        <v>39</v>
      </c>
      <c r="E252" s="26" t="s">
        <v>690</v>
      </c>
      <c r="F252" s="27" t="s">
        <v>76</v>
      </c>
      <c r="G252" s="28">
        <v>1</v>
      </c>
      <c r="H252" s="29">
        <v>0</v>
      </c>
      <c r="I252" s="29">
        <f>ROUND(ROUND(H252,2)*ROUND(G252,3),2)</f>
        <v>0</v>
      </c>
      <c r="J252" s="27" t="s">
        <v>64</v>
      </c>
      <c r="O252">
        <f>(I252*21)/100</f>
        <v>0</v>
      </c>
      <c r="P252" t="s">
        <v>33</v>
      </c>
    </row>
    <row r="253" spans="1:16" x14ac:dyDescent="0.2">
      <c r="A253" s="30" t="s">
        <v>65</v>
      </c>
      <c r="E253" s="31" t="s">
        <v>66</v>
      </c>
    </row>
    <row r="254" spans="1:16" x14ac:dyDescent="0.2">
      <c r="A254" s="32" t="s">
        <v>67</v>
      </c>
      <c r="E254" s="33" t="s">
        <v>567</v>
      </c>
    </row>
    <row r="255" spans="1:16" ht="140.25" x14ac:dyDescent="0.2">
      <c r="A255" t="s">
        <v>68</v>
      </c>
      <c r="E255" s="31" t="s">
        <v>686</v>
      </c>
    </row>
    <row r="256" spans="1:16" ht="25.5" x14ac:dyDescent="0.2">
      <c r="A256" s="20" t="s">
        <v>60</v>
      </c>
      <c r="B256" s="25" t="s">
        <v>307</v>
      </c>
      <c r="C256" s="25" t="s">
        <v>691</v>
      </c>
      <c r="D256" s="20" t="s">
        <v>39</v>
      </c>
      <c r="E256" s="26" t="s">
        <v>692</v>
      </c>
      <c r="F256" s="27" t="s">
        <v>76</v>
      </c>
      <c r="G256" s="28">
        <v>1</v>
      </c>
      <c r="H256" s="29">
        <v>0</v>
      </c>
      <c r="I256" s="29">
        <f>ROUND(ROUND(H256,2)*ROUND(G256,3),2)</f>
        <v>0</v>
      </c>
      <c r="J256" s="27" t="s">
        <v>64</v>
      </c>
      <c r="O256">
        <f>(I256*21)/100</f>
        <v>0</v>
      </c>
      <c r="P256" t="s">
        <v>33</v>
      </c>
    </row>
    <row r="257" spans="1:16" x14ac:dyDescent="0.2">
      <c r="A257" s="30" t="s">
        <v>65</v>
      </c>
      <c r="E257" s="31" t="s">
        <v>66</v>
      </c>
    </row>
    <row r="258" spans="1:16" x14ac:dyDescent="0.2">
      <c r="A258" s="32" t="s">
        <v>67</v>
      </c>
      <c r="E258" s="33" t="s">
        <v>567</v>
      </c>
    </row>
    <row r="259" spans="1:16" ht="140.25" x14ac:dyDescent="0.2">
      <c r="A259" t="s">
        <v>68</v>
      </c>
      <c r="E259" s="31" t="s">
        <v>686</v>
      </c>
    </row>
    <row r="260" spans="1:16" x14ac:dyDescent="0.2">
      <c r="A260" s="20" t="s">
        <v>60</v>
      </c>
      <c r="B260" s="25" t="s">
        <v>311</v>
      </c>
      <c r="C260" s="25" t="s">
        <v>693</v>
      </c>
      <c r="D260" s="20" t="s">
        <v>39</v>
      </c>
      <c r="E260" s="26" t="s">
        <v>694</v>
      </c>
      <c r="F260" s="27" t="s">
        <v>76</v>
      </c>
      <c r="G260" s="28">
        <v>4</v>
      </c>
      <c r="H260" s="29">
        <v>0</v>
      </c>
      <c r="I260" s="29">
        <f>ROUND(ROUND(H260,2)*ROUND(G260,3),2)</f>
        <v>0</v>
      </c>
      <c r="J260" s="27" t="s">
        <v>64</v>
      </c>
      <c r="O260">
        <f>(I260*21)/100</f>
        <v>0</v>
      </c>
      <c r="P260" t="s">
        <v>33</v>
      </c>
    </row>
    <row r="261" spans="1:16" x14ac:dyDescent="0.2">
      <c r="A261" s="30" t="s">
        <v>65</v>
      </c>
      <c r="E261" s="31" t="s">
        <v>66</v>
      </c>
    </row>
    <row r="262" spans="1:16" x14ac:dyDescent="0.2">
      <c r="A262" s="32" t="s">
        <v>67</v>
      </c>
      <c r="E262" s="33" t="s">
        <v>695</v>
      </c>
    </row>
    <row r="263" spans="1:16" ht="191.25" x14ac:dyDescent="0.2">
      <c r="A263" t="s">
        <v>68</v>
      </c>
      <c r="E263" s="31" t="s">
        <v>696</v>
      </c>
    </row>
    <row r="264" spans="1:16" x14ac:dyDescent="0.2">
      <c r="A264" s="20" t="s">
        <v>60</v>
      </c>
      <c r="B264" s="25" t="s">
        <v>315</v>
      </c>
      <c r="C264" s="25" t="s">
        <v>697</v>
      </c>
      <c r="D264" s="20" t="s">
        <v>39</v>
      </c>
      <c r="E264" s="26" t="s">
        <v>698</v>
      </c>
      <c r="F264" s="27" t="s">
        <v>76</v>
      </c>
      <c r="G264" s="28">
        <v>4</v>
      </c>
      <c r="H264" s="29">
        <v>0</v>
      </c>
      <c r="I264" s="29">
        <f>ROUND(ROUND(H264,2)*ROUND(G264,3),2)</f>
        <v>0</v>
      </c>
      <c r="J264" s="27" t="s">
        <v>64</v>
      </c>
      <c r="O264">
        <f>(I264*21)/100</f>
        <v>0</v>
      </c>
      <c r="P264" t="s">
        <v>33</v>
      </c>
    </row>
    <row r="265" spans="1:16" x14ac:dyDescent="0.2">
      <c r="A265" s="30" t="s">
        <v>65</v>
      </c>
      <c r="E265" s="31" t="s">
        <v>66</v>
      </c>
    </row>
    <row r="266" spans="1:16" x14ac:dyDescent="0.2">
      <c r="A266" s="32" t="s">
        <v>67</v>
      </c>
      <c r="E266" s="33" t="s">
        <v>567</v>
      </c>
    </row>
    <row r="267" spans="1:16" ht="140.25" x14ac:dyDescent="0.2">
      <c r="A267" t="s">
        <v>68</v>
      </c>
      <c r="E267" s="31" t="s">
        <v>686</v>
      </c>
    </row>
    <row r="268" spans="1:16" ht="25.5" x14ac:dyDescent="0.2">
      <c r="A268" s="20" t="s">
        <v>60</v>
      </c>
      <c r="B268" s="25" t="s">
        <v>319</v>
      </c>
      <c r="C268" s="25" t="s">
        <v>699</v>
      </c>
      <c r="D268" s="20" t="s">
        <v>39</v>
      </c>
      <c r="E268" s="26" t="s">
        <v>700</v>
      </c>
      <c r="F268" s="27" t="s">
        <v>76</v>
      </c>
      <c r="G268" s="28">
        <v>1</v>
      </c>
      <c r="H268" s="29">
        <v>0</v>
      </c>
      <c r="I268" s="29">
        <f>ROUND(ROUND(H268,2)*ROUND(G268,3),2)</f>
        <v>0</v>
      </c>
      <c r="J268" s="27" t="s">
        <v>64</v>
      </c>
      <c r="O268">
        <f>(I268*21)/100</f>
        <v>0</v>
      </c>
      <c r="P268" t="s">
        <v>33</v>
      </c>
    </row>
    <row r="269" spans="1:16" x14ac:dyDescent="0.2">
      <c r="A269" s="30" t="s">
        <v>65</v>
      </c>
      <c r="E269" s="31" t="s">
        <v>66</v>
      </c>
    </row>
    <row r="270" spans="1:16" x14ac:dyDescent="0.2">
      <c r="A270" s="32" t="s">
        <v>67</v>
      </c>
      <c r="E270" s="33" t="s">
        <v>567</v>
      </c>
    </row>
    <row r="271" spans="1:16" ht="191.25" x14ac:dyDescent="0.2">
      <c r="A271" t="s">
        <v>68</v>
      </c>
      <c r="E271" s="31" t="s">
        <v>696</v>
      </c>
    </row>
    <row r="272" spans="1:16" x14ac:dyDescent="0.2">
      <c r="A272" s="20" t="s">
        <v>60</v>
      </c>
      <c r="B272" s="25" t="s">
        <v>323</v>
      </c>
      <c r="C272" s="25" t="s">
        <v>701</v>
      </c>
      <c r="D272" s="20" t="s">
        <v>39</v>
      </c>
      <c r="E272" s="26" t="s">
        <v>702</v>
      </c>
      <c r="F272" s="27" t="s">
        <v>76</v>
      </c>
      <c r="G272" s="28">
        <v>2</v>
      </c>
      <c r="H272" s="29">
        <v>0</v>
      </c>
      <c r="I272" s="29">
        <f>ROUND(ROUND(H272,2)*ROUND(G272,3),2)</f>
        <v>0</v>
      </c>
      <c r="J272" s="27" t="s">
        <v>64</v>
      </c>
      <c r="O272">
        <f>(I272*21)/100</f>
        <v>0</v>
      </c>
      <c r="P272" t="s">
        <v>33</v>
      </c>
    </row>
    <row r="273" spans="1:16" x14ac:dyDescent="0.2">
      <c r="A273" s="30" t="s">
        <v>65</v>
      </c>
      <c r="E273" s="31" t="s">
        <v>66</v>
      </c>
    </row>
    <row r="274" spans="1:16" x14ac:dyDescent="0.2">
      <c r="A274" s="32" t="s">
        <v>67</v>
      </c>
      <c r="E274" s="33" t="s">
        <v>567</v>
      </c>
    </row>
    <row r="275" spans="1:16" ht="191.25" x14ac:dyDescent="0.2">
      <c r="A275" t="s">
        <v>68</v>
      </c>
      <c r="E275" s="31" t="s">
        <v>696</v>
      </c>
    </row>
    <row r="276" spans="1:16" x14ac:dyDescent="0.2">
      <c r="A276" s="20" t="s">
        <v>60</v>
      </c>
      <c r="B276" s="25" t="s">
        <v>328</v>
      </c>
      <c r="C276" s="25" t="s">
        <v>703</v>
      </c>
      <c r="D276" s="20" t="s">
        <v>39</v>
      </c>
      <c r="E276" s="26" t="s">
        <v>704</v>
      </c>
      <c r="F276" s="27" t="s">
        <v>76</v>
      </c>
      <c r="G276" s="28">
        <v>2</v>
      </c>
      <c r="H276" s="29">
        <v>0</v>
      </c>
      <c r="I276" s="29">
        <f>ROUND(ROUND(H276,2)*ROUND(G276,3),2)</f>
        <v>0</v>
      </c>
      <c r="J276" s="27" t="s">
        <v>64</v>
      </c>
      <c r="O276">
        <f>(I276*21)/100</f>
        <v>0</v>
      </c>
      <c r="P276" t="s">
        <v>33</v>
      </c>
    </row>
    <row r="277" spans="1:16" x14ac:dyDescent="0.2">
      <c r="A277" s="30" t="s">
        <v>65</v>
      </c>
      <c r="E277" s="31" t="s">
        <v>66</v>
      </c>
    </row>
    <row r="278" spans="1:16" x14ac:dyDescent="0.2">
      <c r="A278" s="32" t="s">
        <v>67</v>
      </c>
      <c r="E278" s="33" t="s">
        <v>567</v>
      </c>
    </row>
    <row r="279" spans="1:16" ht="191.25" x14ac:dyDescent="0.2">
      <c r="A279" t="s">
        <v>68</v>
      </c>
      <c r="E279" s="31" t="s">
        <v>696</v>
      </c>
    </row>
    <row r="280" spans="1:16" ht="25.5" x14ac:dyDescent="0.2">
      <c r="A280" s="20" t="s">
        <v>60</v>
      </c>
      <c r="B280" s="25" t="s">
        <v>332</v>
      </c>
      <c r="C280" s="25" t="s">
        <v>705</v>
      </c>
      <c r="D280" s="20" t="s">
        <v>39</v>
      </c>
      <c r="E280" s="26" t="s">
        <v>706</v>
      </c>
      <c r="F280" s="27" t="s">
        <v>76</v>
      </c>
      <c r="G280" s="28">
        <v>8</v>
      </c>
      <c r="H280" s="29">
        <v>0</v>
      </c>
      <c r="I280" s="29">
        <f>ROUND(ROUND(H280,2)*ROUND(G280,3),2)</f>
        <v>0</v>
      </c>
      <c r="J280" s="27" t="s">
        <v>64</v>
      </c>
      <c r="O280">
        <f>(I280*21)/100</f>
        <v>0</v>
      </c>
      <c r="P280" t="s">
        <v>33</v>
      </c>
    </row>
    <row r="281" spans="1:16" x14ac:dyDescent="0.2">
      <c r="A281" s="30" t="s">
        <v>65</v>
      </c>
      <c r="E281" s="31" t="s">
        <v>66</v>
      </c>
    </row>
    <row r="282" spans="1:16" x14ac:dyDescent="0.2">
      <c r="A282" s="32" t="s">
        <v>67</v>
      </c>
      <c r="E282" s="33" t="s">
        <v>567</v>
      </c>
    </row>
    <row r="283" spans="1:16" ht="191.25" x14ac:dyDescent="0.2">
      <c r="A283" t="s">
        <v>68</v>
      </c>
      <c r="E283" s="31" t="s">
        <v>696</v>
      </c>
    </row>
    <row r="284" spans="1:16" x14ac:dyDescent="0.2">
      <c r="A284" s="20" t="s">
        <v>60</v>
      </c>
      <c r="B284" s="25" t="s">
        <v>336</v>
      </c>
      <c r="C284" s="25" t="s">
        <v>707</v>
      </c>
      <c r="D284" s="20" t="s">
        <v>39</v>
      </c>
      <c r="E284" s="26" t="s">
        <v>708</v>
      </c>
      <c r="F284" s="27" t="s">
        <v>76</v>
      </c>
      <c r="G284" s="28">
        <v>1</v>
      </c>
      <c r="H284" s="29">
        <v>0</v>
      </c>
      <c r="I284" s="29">
        <f>ROUND(ROUND(H284,2)*ROUND(G284,3),2)</f>
        <v>0</v>
      </c>
      <c r="J284" s="27" t="s">
        <v>64</v>
      </c>
      <c r="O284">
        <f>(I284*21)/100</f>
        <v>0</v>
      </c>
      <c r="P284" t="s">
        <v>33</v>
      </c>
    </row>
    <row r="285" spans="1:16" x14ac:dyDescent="0.2">
      <c r="A285" s="30" t="s">
        <v>65</v>
      </c>
      <c r="E285" s="31" t="s">
        <v>66</v>
      </c>
    </row>
    <row r="286" spans="1:16" x14ac:dyDescent="0.2">
      <c r="A286" s="32" t="s">
        <v>67</v>
      </c>
      <c r="E286" s="33" t="s">
        <v>567</v>
      </c>
    </row>
    <row r="287" spans="1:16" ht="140.25" x14ac:dyDescent="0.2">
      <c r="A287" t="s">
        <v>68</v>
      </c>
      <c r="E287" s="31" t="s">
        <v>686</v>
      </c>
    </row>
    <row r="288" spans="1:16" x14ac:dyDescent="0.2">
      <c r="A288" s="20" t="s">
        <v>60</v>
      </c>
      <c r="B288" s="25" t="s">
        <v>340</v>
      </c>
      <c r="C288" s="25" t="s">
        <v>709</v>
      </c>
      <c r="D288" s="20" t="s">
        <v>39</v>
      </c>
      <c r="E288" s="26" t="s">
        <v>710</v>
      </c>
      <c r="F288" s="27" t="s">
        <v>76</v>
      </c>
      <c r="G288" s="28">
        <v>1</v>
      </c>
      <c r="H288" s="29">
        <v>0</v>
      </c>
      <c r="I288" s="29">
        <f>ROUND(ROUND(H288,2)*ROUND(G288,3),2)</f>
        <v>0</v>
      </c>
      <c r="J288" s="27" t="s">
        <v>64</v>
      </c>
      <c r="O288">
        <f>(I288*21)/100</f>
        <v>0</v>
      </c>
      <c r="P288" t="s">
        <v>33</v>
      </c>
    </row>
    <row r="289" spans="1:16" x14ac:dyDescent="0.2">
      <c r="A289" s="30" t="s">
        <v>65</v>
      </c>
      <c r="E289" s="31" t="s">
        <v>66</v>
      </c>
    </row>
    <row r="290" spans="1:16" x14ac:dyDescent="0.2">
      <c r="A290" s="32" t="s">
        <v>67</v>
      </c>
      <c r="E290" s="33" t="s">
        <v>567</v>
      </c>
    </row>
    <row r="291" spans="1:16" ht="191.25" x14ac:dyDescent="0.2">
      <c r="A291" t="s">
        <v>68</v>
      </c>
      <c r="E291" s="31" t="s">
        <v>696</v>
      </c>
    </row>
    <row r="292" spans="1:16" x14ac:dyDescent="0.2">
      <c r="A292" s="20" t="s">
        <v>60</v>
      </c>
      <c r="B292" s="25" t="s">
        <v>344</v>
      </c>
      <c r="C292" s="25" t="s">
        <v>711</v>
      </c>
      <c r="D292" s="20" t="s">
        <v>39</v>
      </c>
      <c r="E292" s="26" t="s">
        <v>712</v>
      </c>
      <c r="F292" s="27" t="s">
        <v>76</v>
      </c>
      <c r="G292" s="28">
        <v>1</v>
      </c>
      <c r="H292" s="29">
        <v>0</v>
      </c>
      <c r="I292" s="29">
        <f>ROUND(ROUND(H292,2)*ROUND(G292,3),2)</f>
        <v>0</v>
      </c>
      <c r="J292" s="27" t="s">
        <v>64</v>
      </c>
      <c r="O292">
        <f>(I292*21)/100</f>
        <v>0</v>
      </c>
      <c r="P292" t="s">
        <v>33</v>
      </c>
    </row>
    <row r="293" spans="1:16" x14ac:dyDescent="0.2">
      <c r="A293" s="30" t="s">
        <v>65</v>
      </c>
      <c r="E293" s="31" t="s">
        <v>66</v>
      </c>
    </row>
    <row r="294" spans="1:16" x14ac:dyDescent="0.2">
      <c r="A294" s="32" t="s">
        <v>67</v>
      </c>
      <c r="E294" s="33" t="s">
        <v>567</v>
      </c>
    </row>
    <row r="295" spans="1:16" ht="140.25" x14ac:dyDescent="0.2">
      <c r="A295" t="s">
        <v>68</v>
      </c>
      <c r="E295" s="31" t="s">
        <v>686</v>
      </c>
    </row>
    <row r="296" spans="1:16" x14ac:dyDescent="0.2">
      <c r="A296" s="20" t="s">
        <v>60</v>
      </c>
      <c r="B296" s="25" t="s">
        <v>348</v>
      </c>
      <c r="C296" s="25" t="s">
        <v>713</v>
      </c>
      <c r="D296" s="20" t="s">
        <v>39</v>
      </c>
      <c r="E296" s="26" t="s">
        <v>714</v>
      </c>
      <c r="F296" s="27" t="s">
        <v>76</v>
      </c>
      <c r="G296" s="28">
        <v>2</v>
      </c>
      <c r="H296" s="29">
        <v>0</v>
      </c>
      <c r="I296" s="29">
        <f>ROUND(ROUND(H296,2)*ROUND(G296,3),2)</f>
        <v>0</v>
      </c>
      <c r="J296" s="27" t="s">
        <v>64</v>
      </c>
      <c r="O296">
        <f>(I296*21)/100</f>
        <v>0</v>
      </c>
      <c r="P296" t="s">
        <v>33</v>
      </c>
    </row>
    <row r="297" spans="1:16" x14ac:dyDescent="0.2">
      <c r="A297" s="30" t="s">
        <v>65</v>
      </c>
      <c r="E297" s="31" t="s">
        <v>66</v>
      </c>
    </row>
    <row r="298" spans="1:16" x14ac:dyDescent="0.2">
      <c r="A298" s="32" t="s">
        <v>67</v>
      </c>
      <c r="E298" s="33" t="s">
        <v>567</v>
      </c>
    </row>
    <row r="299" spans="1:16" ht="191.25" x14ac:dyDescent="0.2">
      <c r="A299" t="s">
        <v>68</v>
      </c>
      <c r="E299" s="31" t="s">
        <v>696</v>
      </c>
    </row>
    <row r="300" spans="1:16" x14ac:dyDescent="0.2">
      <c r="A300" s="20" t="s">
        <v>60</v>
      </c>
      <c r="B300" s="25" t="s">
        <v>352</v>
      </c>
      <c r="C300" s="25" t="s">
        <v>715</v>
      </c>
      <c r="D300" s="20" t="s">
        <v>39</v>
      </c>
      <c r="E300" s="26" t="s">
        <v>716</v>
      </c>
      <c r="F300" s="27" t="s">
        <v>76</v>
      </c>
      <c r="G300" s="28">
        <v>4</v>
      </c>
      <c r="H300" s="29">
        <v>0</v>
      </c>
      <c r="I300" s="29">
        <f>ROUND(ROUND(H300,2)*ROUND(G300,3),2)</f>
        <v>0</v>
      </c>
      <c r="J300" s="27" t="s">
        <v>64</v>
      </c>
      <c r="O300">
        <f>(I300*21)/100</f>
        <v>0</v>
      </c>
      <c r="P300" t="s">
        <v>33</v>
      </c>
    </row>
    <row r="301" spans="1:16" x14ac:dyDescent="0.2">
      <c r="A301" s="30" t="s">
        <v>65</v>
      </c>
      <c r="E301" s="31" t="s">
        <v>66</v>
      </c>
    </row>
    <row r="302" spans="1:16" x14ac:dyDescent="0.2">
      <c r="A302" s="32" t="s">
        <v>67</v>
      </c>
      <c r="E302" s="33" t="s">
        <v>567</v>
      </c>
    </row>
    <row r="303" spans="1:16" ht="191.25" x14ac:dyDescent="0.2">
      <c r="A303" t="s">
        <v>68</v>
      </c>
      <c r="E303" s="31" t="s">
        <v>696</v>
      </c>
    </row>
    <row r="304" spans="1:16" x14ac:dyDescent="0.2">
      <c r="A304" s="20" t="s">
        <v>60</v>
      </c>
      <c r="B304" s="25" t="s">
        <v>356</v>
      </c>
      <c r="C304" s="25" t="s">
        <v>717</v>
      </c>
      <c r="D304" s="20" t="s">
        <v>39</v>
      </c>
      <c r="E304" s="26" t="s">
        <v>718</v>
      </c>
      <c r="F304" s="27" t="s">
        <v>76</v>
      </c>
      <c r="G304" s="28">
        <v>10</v>
      </c>
      <c r="H304" s="29">
        <v>0</v>
      </c>
      <c r="I304" s="29">
        <f>ROUND(ROUND(H304,2)*ROUND(G304,3),2)</f>
        <v>0</v>
      </c>
      <c r="J304" s="27" t="s">
        <v>64</v>
      </c>
      <c r="O304">
        <f>(I304*21)/100</f>
        <v>0</v>
      </c>
      <c r="P304" t="s">
        <v>33</v>
      </c>
    </row>
    <row r="305" spans="1:16" x14ac:dyDescent="0.2">
      <c r="A305" s="30" t="s">
        <v>65</v>
      </c>
      <c r="E305" s="31" t="s">
        <v>66</v>
      </c>
    </row>
    <row r="306" spans="1:16" x14ac:dyDescent="0.2">
      <c r="A306" s="32" t="s">
        <v>67</v>
      </c>
      <c r="E306" s="33" t="s">
        <v>567</v>
      </c>
    </row>
    <row r="307" spans="1:16" ht="140.25" x14ac:dyDescent="0.2">
      <c r="A307" t="s">
        <v>68</v>
      </c>
      <c r="E307" s="31" t="s">
        <v>686</v>
      </c>
    </row>
    <row r="308" spans="1:16" x14ac:dyDescent="0.2">
      <c r="A308" s="20" t="s">
        <v>60</v>
      </c>
      <c r="B308" s="25" t="s">
        <v>361</v>
      </c>
      <c r="C308" s="25" t="s">
        <v>719</v>
      </c>
      <c r="D308" s="20" t="s">
        <v>39</v>
      </c>
      <c r="E308" s="26" t="s">
        <v>720</v>
      </c>
      <c r="F308" s="27" t="s">
        <v>76</v>
      </c>
      <c r="G308" s="28">
        <v>4</v>
      </c>
      <c r="H308" s="29">
        <v>0</v>
      </c>
      <c r="I308" s="29">
        <f>ROUND(ROUND(H308,2)*ROUND(G308,3),2)</f>
        <v>0</v>
      </c>
      <c r="J308" s="27" t="s">
        <v>64</v>
      </c>
      <c r="O308">
        <f>(I308*21)/100</f>
        <v>0</v>
      </c>
      <c r="P308" t="s">
        <v>33</v>
      </c>
    </row>
    <row r="309" spans="1:16" x14ac:dyDescent="0.2">
      <c r="A309" s="30" t="s">
        <v>65</v>
      </c>
      <c r="E309" s="31" t="s">
        <v>66</v>
      </c>
    </row>
    <row r="310" spans="1:16" x14ac:dyDescent="0.2">
      <c r="A310" s="32" t="s">
        <v>67</v>
      </c>
      <c r="E310" s="33" t="s">
        <v>567</v>
      </c>
    </row>
    <row r="311" spans="1:16" ht="127.5" x14ac:dyDescent="0.2">
      <c r="A311" t="s">
        <v>68</v>
      </c>
      <c r="E311" s="31" t="s">
        <v>721</v>
      </c>
    </row>
    <row r="312" spans="1:16" x14ac:dyDescent="0.2">
      <c r="A312" s="20" t="s">
        <v>60</v>
      </c>
      <c r="B312" s="25" t="s">
        <v>365</v>
      </c>
      <c r="C312" s="25" t="s">
        <v>722</v>
      </c>
      <c r="D312" s="20" t="s">
        <v>39</v>
      </c>
      <c r="E312" s="26" t="s">
        <v>723</v>
      </c>
      <c r="F312" s="27" t="s">
        <v>76</v>
      </c>
      <c r="G312" s="28">
        <v>4</v>
      </c>
      <c r="H312" s="29">
        <v>0</v>
      </c>
      <c r="I312" s="29">
        <f>ROUND(ROUND(H312,2)*ROUND(G312,3),2)</f>
        <v>0</v>
      </c>
      <c r="J312" s="27" t="s">
        <v>64</v>
      </c>
      <c r="O312">
        <f>(I312*21)/100</f>
        <v>0</v>
      </c>
      <c r="P312" t="s">
        <v>33</v>
      </c>
    </row>
    <row r="313" spans="1:16" x14ac:dyDescent="0.2">
      <c r="A313" s="30" t="s">
        <v>65</v>
      </c>
      <c r="E313" s="31" t="s">
        <v>66</v>
      </c>
    </row>
    <row r="314" spans="1:16" x14ac:dyDescent="0.2">
      <c r="A314" s="32" t="s">
        <v>67</v>
      </c>
      <c r="E314" s="33" t="s">
        <v>567</v>
      </c>
    </row>
    <row r="315" spans="1:16" ht="153" x14ac:dyDescent="0.2">
      <c r="A315" t="s">
        <v>68</v>
      </c>
      <c r="E315" s="31" t="s">
        <v>724</v>
      </c>
    </row>
    <row r="316" spans="1:16" x14ac:dyDescent="0.2">
      <c r="A316" s="20" t="s">
        <v>60</v>
      </c>
      <c r="B316" s="25" t="s">
        <v>369</v>
      </c>
      <c r="C316" s="25" t="s">
        <v>725</v>
      </c>
      <c r="D316" s="20" t="s">
        <v>39</v>
      </c>
      <c r="E316" s="26" t="s">
        <v>726</v>
      </c>
      <c r="F316" s="27" t="s">
        <v>727</v>
      </c>
      <c r="G316" s="28">
        <v>1</v>
      </c>
      <c r="H316" s="29">
        <v>0</v>
      </c>
      <c r="I316" s="29">
        <f>ROUND(ROUND(H316,2)*ROUND(G316,3),2)</f>
        <v>0</v>
      </c>
      <c r="J316" s="27" t="s">
        <v>64</v>
      </c>
      <c r="O316">
        <f>(I316*21)/100</f>
        <v>0</v>
      </c>
      <c r="P316" t="s">
        <v>33</v>
      </c>
    </row>
    <row r="317" spans="1:16" x14ac:dyDescent="0.2">
      <c r="A317" s="30" t="s">
        <v>65</v>
      </c>
      <c r="E317" s="31" t="s">
        <v>66</v>
      </c>
    </row>
    <row r="318" spans="1:16" x14ac:dyDescent="0.2">
      <c r="A318" s="32" t="s">
        <v>67</v>
      </c>
      <c r="E318" s="33" t="s">
        <v>567</v>
      </c>
    </row>
    <row r="319" spans="1:16" ht="140.25" x14ac:dyDescent="0.2">
      <c r="A319" t="s">
        <v>68</v>
      </c>
      <c r="E319" s="31" t="s">
        <v>728</v>
      </c>
    </row>
    <row r="320" spans="1:16" ht="25.5" x14ac:dyDescent="0.2">
      <c r="A320" s="20" t="s">
        <v>60</v>
      </c>
      <c r="B320" s="25" t="s">
        <v>373</v>
      </c>
      <c r="C320" s="25" t="s">
        <v>729</v>
      </c>
      <c r="D320" s="20" t="s">
        <v>39</v>
      </c>
      <c r="E320" s="26" t="s">
        <v>730</v>
      </c>
      <c r="F320" s="27" t="s">
        <v>144</v>
      </c>
      <c r="G320" s="28">
        <v>8</v>
      </c>
      <c r="H320" s="29">
        <v>0</v>
      </c>
      <c r="I320" s="29">
        <f>ROUND(ROUND(H320,2)*ROUND(G320,3),2)</f>
        <v>0</v>
      </c>
      <c r="J320" s="27" t="s">
        <v>64</v>
      </c>
      <c r="O320">
        <f>(I320*21)/100</f>
        <v>0</v>
      </c>
      <c r="P320" t="s">
        <v>33</v>
      </c>
    </row>
    <row r="321" spans="1:16" x14ac:dyDescent="0.2">
      <c r="A321" s="30" t="s">
        <v>65</v>
      </c>
      <c r="E321" s="31" t="s">
        <v>66</v>
      </c>
    </row>
    <row r="322" spans="1:16" x14ac:dyDescent="0.2">
      <c r="A322" s="32" t="s">
        <v>67</v>
      </c>
      <c r="E322" s="33" t="s">
        <v>567</v>
      </c>
    </row>
    <row r="323" spans="1:16" ht="127.5" x14ac:dyDescent="0.2">
      <c r="A323" t="s">
        <v>68</v>
      </c>
      <c r="E323" s="31" t="s">
        <v>731</v>
      </c>
    </row>
    <row r="324" spans="1:16" x14ac:dyDescent="0.2">
      <c r="A324" s="20" t="s">
        <v>60</v>
      </c>
      <c r="B324" s="25" t="s">
        <v>377</v>
      </c>
      <c r="C324" s="25" t="s">
        <v>732</v>
      </c>
      <c r="D324" s="20" t="s">
        <v>39</v>
      </c>
      <c r="E324" s="26" t="s">
        <v>733</v>
      </c>
      <c r="F324" s="27" t="s">
        <v>76</v>
      </c>
      <c r="G324" s="28">
        <v>4</v>
      </c>
      <c r="H324" s="29">
        <v>0</v>
      </c>
      <c r="I324" s="29">
        <f>ROUND(ROUND(H324,2)*ROUND(G324,3),2)</f>
        <v>0</v>
      </c>
      <c r="J324" s="27" t="s">
        <v>64</v>
      </c>
      <c r="O324">
        <f>(I324*21)/100</f>
        <v>0</v>
      </c>
      <c r="P324" t="s">
        <v>33</v>
      </c>
    </row>
    <row r="325" spans="1:16" x14ac:dyDescent="0.2">
      <c r="A325" s="30" t="s">
        <v>65</v>
      </c>
      <c r="E325" s="31" t="s">
        <v>66</v>
      </c>
    </row>
    <row r="326" spans="1:16" x14ac:dyDescent="0.2">
      <c r="A326" s="32" t="s">
        <v>67</v>
      </c>
      <c r="E326" s="33" t="s">
        <v>567</v>
      </c>
    </row>
    <row r="327" spans="1:16" ht="153" x14ac:dyDescent="0.2">
      <c r="A327" t="s">
        <v>68</v>
      </c>
      <c r="E327" s="31" t="s">
        <v>734</v>
      </c>
    </row>
    <row r="328" spans="1:16" x14ac:dyDescent="0.2">
      <c r="A328" s="20" t="s">
        <v>60</v>
      </c>
      <c r="B328" s="25" t="s">
        <v>381</v>
      </c>
      <c r="C328" s="25" t="s">
        <v>735</v>
      </c>
      <c r="D328" s="20" t="s">
        <v>39</v>
      </c>
      <c r="E328" s="26" t="s">
        <v>736</v>
      </c>
      <c r="F328" s="27" t="s">
        <v>76</v>
      </c>
      <c r="G328" s="28">
        <v>1</v>
      </c>
      <c r="H328" s="29">
        <v>0</v>
      </c>
      <c r="I328" s="29">
        <f>ROUND(ROUND(H328,2)*ROUND(G328,3),2)</f>
        <v>0</v>
      </c>
      <c r="J328" s="27" t="s">
        <v>64</v>
      </c>
      <c r="O328">
        <f>(I328*21)/100</f>
        <v>0</v>
      </c>
      <c r="P328" t="s">
        <v>33</v>
      </c>
    </row>
    <row r="329" spans="1:16" x14ac:dyDescent="0.2">
      <c r="A329" s="30" t="s">
        <v>65</v>
      </c>
      <c r="E329" s="31" t="s">
        <v>66</v>
      </c>
    </row>
    <row r="330" spans="1:16" x14ac:dyDescent="0.2">
      <c r="A330" s="32" t="s">
        <v>67</v>
      </c>
      <c r="E330" s="33" t="s">
        <v>567</v>
      </c>
    </row>
    <row r="331" spans="1:16" ht="204" x14ac:dyDescent="0.2">
      <c r="A331" t="s">
        <v>68</v>
      </c>
      <c r="E331" s="31" t="s">
        <v>737</v>
      </c>
    </row>
    <row r="332" spans="1:16" x14ac:dyDescent="0.2">
      <c r="A332" s="20" t="s">
        <v>60</v>
      </c>
      <c r="B332" s="25" t="s">
        <v>386</v>
      </c>
      <c r="C332" s="25" t="s">
        <v>738</v>
      </c>
      <c r="D332" s="20" t="s">
        <v>39</v>
      </c>
      <c r="E332" s="26" t="s">
        <v>739</v>
      </c>
      <c r="F332" s="27" t="s">
        <v>76</v>
      </c>
      <c r="G332" s="28">
        <v>1</v>
      </c>
      <c r="H332" s="29">
        <v>0</v>
      </c>
      <c r="I332" s="29">
        <f>ROUND(ROUND(H332,2)*ROUND(G332,3),2)</f>
        <v>0</v>
      </c>
      <c r="J332" s="27" t="s">
        <v>64</v>
      </c>
      <c r="O332">
        <f>(I332*21)/100</f>
        <v>0</v>
      </c>
      <c r="P332" t="s">
        <v>33</v>
      </c>
    </row>
    <row r="333" spans="1:16" x14ac:dyDescent="0.2">
      <c r="A333" s="30" t="s">
        <v>65</v>
      </c>
      <c r="E333" s="31" t="s">
        <v>66</v>
      </c>
    </row>
    <row r="334" spans="1:16" x14ac:dyDescent="0.2">
      <c r="A334" s="32" t="s">
        <v>67</v>
      </c>
      <c r="E334" s="33" t="s">
        <v>567</v>
      </c>
    </row>
    <row r="335" spans="1:16" ht="140.25" x14ac:dyDescent="0.2">
      <c r="A335" t="s">
        <v>68</v>
      </c>
      <c r="E335" s="31" t="s">
        <v>686</v>
      </c>
    </row>
    <row r="336" spans="1:16" x14ac:dyDescent="0.2">
      <c r="A336" s="20" t="s">
        <v>60</v>
      </c>
      <c r="B336" s="25" t="s">
        <v>390</v>
      </c>
      <c r="C336" s="25" t="s">
        <v>740</v>
      </c>
      <c r="D336" s="20" t="s">
        <v>39</v>
      </c>
      <c r="E336" s="26" t="s">
        <v>741</v>
      </c>
      <c r="F336" s="27" t="s">
        <v>76</v>
      </c>
      <c r="G336" s="28">
        <v>1</v>
      </c>
      <c r="H336" s="29">
        <v>0</v>
      </c>
      <c r="I336" s="29">
        <f>ROUND(ROUND(H336,2)*ROUND(G336,3),2)</f>
        <v>0</v>
      </c>
      <c r="J336" s="27" t="s">
        <v>64</v>
      </c>
      <c r="O336">
        <f>(I336*21)/100</f>
        <v>0</v>
      </c>
      <c r="P336" t="s">
        <v>33</v>
      </c>
    </row>
    <row r="337" spans="1:16" x14ac:dyDescent="0.2">
      <c r="A337" s="30" t="s">
        <v>65</v>
      </c>
      <c r="E337" s="31" t="s">
        <v>66</v>
      </c>
    </row>
    <row r="338" spans="1:16" x14ac:dyDescent="0.2">
      <c r="A338" s="32" t="s">
        <v>67</v>
      </c>
      <c r="E338" s="33" t="s">
        <v>567</v>
      </c>
    </row>
    <row r="339" spans="1:16" ht="178.5" x14ac:dyDescent="0.2">
      <c r="A339" t="s">
        <v>68</v>
      </c>
      <c r="E339" s="31" t="s">
        <v>742</v>
      </c>
    </row>
    <row r="340" spans="1:16" x14ac:dyDescent="0.2">
      <c r="A340" s="20" t="s">
        <v>60</v>
      </c>
      <c r="B340" s="25" t="s">
        <v>394</v>
      </c>
      <c r="C340" s="25" t="s">
        <v>743</v>
      </c>
      <c r="D340" s="20" t="s">
        <v>39</v>
      </c>
      <c r="E340" s="26" t="s">
        <v>744</v>
      </c>
      <c r="F340" s="27" t="s">
        <v>76</v>
      </c>
      <c r="G340" s="28">
        <v>1</v>
      </c>
      <c r="H340" s="29">
        <v>0</v>
      </c>
      <c r="I340" s="29">
        <f>ROUND(ROUND(H340,2)*ROUND(G340,3),2)</f>
        <v>0</v>
      </c>
      <c r="J340" s="27" t="s">
        <v>64</v>
      </c>
      <c r="O340">
        <f>(I340*21)/100</f>
        <v>0</v>
      </c>
      <c r="P340" t="s">
        <v>33</v>
      </c>
    </row>
    <row r="341" spans="1:16" x14ac:dyDescent="0.2">
      <c r="A341" s="30" t="s">
        <v>65</v>
      </c>
      <c r="E341" s="31" t="s">
        <v>66</v>
      </c>
    </row>
    <row r="342" spans="1:16" x14ac:dyDescent="0.2">
      <c r="A342" s="32" t="s">
        <v>67</v>
      </c>
      <c r="E342" s="33" t="s">
        <v>567</v>
      </c>
    </row>
    <row r="343" spans="1:16" ht="127.5" x14ac:dyDescent="0.2">
      <c r="A343" t="s">
        <v>68</v>
      </c>
      <c r="E343" s="31" t="s">
        <v>389</v>
      </c>
    </row>
    <row r="344" spans="1:16" x14ac:dyDescent="0.2">
      <c r="A344" s="20" t="s">
        <v>60</v>
      </c>
      <c r="B344" s="25" t="s">
        <v>398</v>
      </c>
      <c r="C344" s="25" t="s">
        <v>745</v>
      </c>
      <c r="D344" s="20" t="s">
        <v>39</v>
      </c>
      <c r="E344" s="26" t="s">
        <v>746</v>
      </c>
      <c r="F344" s="27" t="s">
        <v>76</v>
      </c>
      <c r="G344" s="28">
        <v>1</v>
      </c>
      <c r="H344" s="29">
        <v>0</v>
      </c>
      <c r="I344" s="29">
        <f>ROUND(ROUND(H344,2)*ROUND(G344,3),2)</f>
        <v>0</v>
      </c>
      <c r="J344" s="27" t="s">
        <v>64</v>
      </c>
      <c r="O344">
        <f>(I344*21)/100</f>
        <v>0</v>
      </c>
      <c r="P344" t="s">
        <v>33</v>
      </c>
    </row>
    <row r="345" spans="1:16" x14ac:dyDescent="0.2">
      <c r="A345" s="30" t="s">
        <v>65</v>
      </c>
      <c r="E345" s="31" t="s">
        <v>66</v>
      </c>
    </row>
    <row r="346" spans="1:16" x14ac:dyDescent="0.2">
      <c r="A346" s="32" t="s">
        <v>67</v>
      </c>
      <c r="E346" s="33" t="s">
        <v>567</v>
      </c>
    </row>
    <row r="347" spans="1:16" ht="178.5" x14ac:dyDescent="0.2">
      <c r="A347" t="s">
        <v>68</v>
      </c>
      <c r="E347" s="31" t="s">
        <v>742</v>
      </c>
    </row>
    <row r="348" spans="1:16" x14ac:dyDescent="0.2">
      <c r="A348" s="20" t="s">
        <v>60</v>
      </c>
      <c r="B348" s="25" t="s">
        <v>404</v>
      </c>
      <c r="C348" s="25" t="s">
        <v>747</v>
      </c>
      <c r="D348" s="20" t="s">
        <v>39</v>
      </c>
      <c r="E348" s="26" t="s">
        <v>748</v>
      </c>
      <c r="F348" s="27" t="s">
        <v>76</v>
      </c>
      <c r="G348" s="28">
        <v>1</v>
      </c>
      <c r="H348" s="29">
        <v>0</v>
      </c>
      <c r="I348" s="29">
        <f>ROUND(ROUND(H348,2)*ROUND(G348,3),2)</f>
        <v>0</v>
      </c>
      <c r="J348" s="27" t="s">
        <v>64</v>
      </c>
      <c r="O348">
        <f>(I348*21)/100</f>
        <v>0</v>
      </c>
      <c r="P348" t="s">
        <v>33</v>
      </c>
    </row>
    <row r="349" spans="1:16" x14ac:dyDescent="0.2">
      <c r="A349" s="30" t="s">
        <v>65</v>
      </c>
      <c r="E349" s="31" t="s">
        <v>66</v>
      </c>
    </row>
    <row r="350" spans="1:16" x14ac:dyDescent="0.2">
      <c r="A350" s="32" t="s">
        <v>67</v>
      </c>
      <c r="E350" s="33" t="s">
        <v>567</v>
      </c>
    </row>
    <row r="351" spans="1:16" ht="127.5" x14ac:dyDescent="0.2">
      <c r="A351" t="s">
        <v>68</v>
      </c>
      <c r="E351" s="31" t="s">
        <v>389</v>
      </c>
    </row>
    <row r="352" spans="1:16" x14ac:dyDescent="0.2">
      <c r="A352" s="20" t="s">
        <v>60</v>
      </c>
      <c r="B352" s="25" t="s">
        <v>408</v>
      </c>
      <c r="C352" s="25" t="s">
        <v>749</v>
      </c>
      <c r="D352" s="20" t="s">
        <v>39</v>
      </c>
      <c r="E352" s="26" t="s">
        <v>750</v>
      </c>
      <c r="F352" s="27" t="s">
        <v>76</v>
      </c>
      <c r="G352" s="28">
        <v>1</v>
      </c>
      <c r="H352" s="29">
        <v>0</v>
      </c>
      <c r="I352" s="29">
        <f>ROUND(ROUND(H352,2)*ROUND(G352,3),2)</f>
        <v>0</v>
      </c>
      <c r="J352" s="27" t="s">
        <v>64</v>
      </c>
      <c r="O352">
        <f>(I352*21)/100</f>
        <v>0</v>
      </c>
      <c r="P352" t="s">
        <v>33</v>
      </c>
    </row>
    <row r="353" spans="1:16" x14ac:dyDescent="0.2">
      <c r="A353" s="30" t="s">
        <v>65</v>
      </c>
      <c r="E353" s="31" t="s">
        <v>66</v>
      </c>
    </row>
    <row r="354" spans="1:16" x14ac:dyDescent="0.2">
      <c r="A354" s="32" t="s">
        <v>67</v>
      </c>
      <c r="E354" s="33" t="s">
        <v>567</v>
      </c>
    </row>
    <row r="355" spans="1:16" ht="178.5" x14ac:dyDescent="0.2">
      <c r="A355" t="s">
        <v>68</v>
      </c>
      <c r="E355" s="31" t="s">
        <v>742</v>
      </c>
    </row>
    <row r="356" spans="1:16" x14ac:dyDescent="0.2">
      <c r="A356" s="20" t="s">
        <v>60</v>
      </c>
      <c r="B356" s="25" t="s">
        <v>411</v>
      </c>
      <c r="C356" s="25" t="s">
        <v>751</v>
      </c>
      <c r="D356" s="20" t="s">
        <v>39</v>
      </c>
      <c r="E356" s="26" t="s">
        <v>752</v>
      </c>
      <c r="F356" s="27" t="s">
        <v>76</v>
      </c>
      <c r="G356" s="28">
        <v>1</v>
      </c>
      <c r="H356" s="29">
        <v>0</v>
      </c>
      <c r="I356" s="29">
        <f>ROUND(ROUND(H356,2)*ROUND(G356,3),2)</f>
        <v>0</v>
      </c>
      <c r="J356" s="27" t="s">
        <v>64</v>
      </c>
      <c r="O356">
        <f>(I356*21)/100</f>
        <v>0</v>
      </c>
      <c r="P356" t="s">
        <v>33</v>
      </c>
    </row>
    <row r="357" spans="1:16" x14ac:dyDescent="0.2">
      <c r="A357" s="30" t="s">
        <v>65</v>
      </c>
      <c r="E357" s="31" t="s">
        <v>66</v>
      </c>
    </row>
    <row r="358" spans="1:16" x14ac:dyDescent="0.2">
      <c r="A358" s="32" t="s">
        <v>67</v>
      </c>
      <c r="E358" s="33" t="s">
        <v>567</v>
      </c>
    </row>
    <row r="359" spans="1:16" ht="127.5" x14ac:dyDescent="0.2">
      <c r="A359" t="s">
        <v>68</v>
      </c>
      <c r="E359" s="31" t="s">
        <v>389</v>
      </c>
    </row>
    <row r="360" spans="1:16" x14ac:dyDescent="0.2">
      <c r="A360" s="20" t="s">
        <v>60</v>
      </c>
      <c r="B360" s="25" t="s">
        <v>415</v>
      </c>
      <c r="C360" s="25" t="s">
        <v>753</v>
      </c>
      <c r="D360" s="20" t="s">
        <v>39</v>
      </c>
      <c r="E360" s="26" t="s">
        <v>754</v>
      </c>
      <c r="F360" s="27" t="s">
        <v>76</v>
      </c>
      <c r="G360" s="28">
        <v>1</v>
      </c>
      <c r="H360" s="29">
        <v>0</v>
      </c>
      <c r="I360" s="29">
        <f>ROUND(ROUND(H360,2)*ROUND(G360,3),2)</f>
        <v>0</v>
      </c>
      <c r="J360" s="27" t="s">
        <v>64</v>
      </c>
      <c r="O360">
        <f>(I360*21)/100</f>
        <v>0</v>
      </c>
      <c r="P360" t="s">
        <v>33</v>
      </c>
    </row>
    <row r="361" spans="1:16" x14ac:dyDescent="0.2">
      <c r="A361" s="30" t="s">
        <v>65</v>
      </c>
      <c r="E361" s="31" t="s">
        <v>66</v>
      </c>
    </row>
    <row r="362" spans="1:16" x14ac:dyDescent="0.2">
      <c r="A362" s="32" t="s">
        <v>67</v>
      </c>
      <c r="E362" s="33" t="s">
        <v>567</v>
      </c>
    </row>
    <row r="363" spans="1:16" ht="178.5" x14ac:dyDescent="0.2">
      <c r="A363" t="s">
        <v>68</v>
      </c>
      <c r="E363" s="31" t="s">
        <v>742</v>
      </c>
    </row>
    <row r="364" spans="1:16" x14ac:dyDescent="0.2">
      <c r="A364" s="20" t="s">
        <v>60</v>
      </c>
      <c r="B364" s="25" t="s">
        <v>420</v>
      </c>
      <c r="C364" s="25" t="s">
        <v>755</v>
      </c>
      <c r="D364" s="20" t="s">
        <v>39</v>
      </c>
      <c r="E364" s="26" t="s">
        <v>756</v>
      </c>
      <c r="F364" s="27" t="s">
        <v>76</v>
      </c>
      <c r="G364" s="28">
        <v>1</v>
      </c>
      <c r="H364" s="29">
        <v>0</v>
      </c>
      <c r="I364" s="29">
        <f>ROUND(ROUND(H364,2)*ROUND(G364,3),2)</f>
        <v>0</v>
      </c>
      <c r="J364" s="27" t="s">
        <v>64</v>
      </c>
      <c r="O364">
        <f>(I364*21)/100</f>
        <v>0</v>
      </c>
      <c r="P364" t="s">
        <v>33</v>
      </c>
    </row>
    <row r="365" spans="1:16" x14ac:dyDescent="0.2">
      <c r="A365" s="30" t="s">
        <v>65</v>
      </c>
      <c r="E365" s="31" t="s">
        <v>66</v>
      </c>
    </row>
    <row r="366" spans="1:16" x14ac:dyDescent="0.2">
      <c r="A366" s="32" t="s">
        <v>67</v>
      </c>
      <c r="E366" s="33" t="s">
        <v>567</v>
      </c>
    </row>
    <row r="367" spans="1:16" ht="127.5" x14ac:dyDescent="0.2">
      <c r="A367" t="s">
        <v>68</v>
      </c>
      <c r="E367" s="31" t="s">
        <v>389</v>
      </c>
    </row>
    <row r="368" spans="1:16" x14ac:dyDescent="0.2">
      <c r="A368" s="20" t="s">
        <v>60</v>
      </c>
      <c r="B368" s="25" t="s">
        <v>425</v>
      </c>
      <c r="C368" s="25" t="s">
        <v>757</v>
      </c>
      <c r="D368" s="20" t="s">
        <v>39</v>
      </c>
      <c r="E368" s="26" t="s">
        <v>758</v>
      </c>
      <c r="F368" s="27" t="s">
        <v>76</v>
      </c>
      <c r="G368" s="28">
        <v>1</v>
      </c>
      <c r="H368" s="29">
        <v>0</v>
      </c>
      <c r="I368" s="29">
        <f>ROUND(ROUND(H368,2)*ROUND(G368,3),2)</f>
        <v>0</v>
      </c>
      <c r="J368" s="27" t="s">
        <v>64</v>
      </c>
      <c r="O368">
        <f>(I368*21)/100</f>
        <v>0</v>
      </c>
      <c r="P368" t="s">
        <v>33</v>
      </c>
    </row>
    <row r="369" spans="1:16" x14ac:dyDescent="0.2">
      <c r="A369" s="30" t="s">
        <v>65</v>
      </c>
      <c r="E369" s="31" t="s">
        <v>66</v>
      </c>
    </row>
    <row r="370" spans="1:16" x14ac:dyDescent="0.2">
      <c r="A370" s="32" t="s">
        <v>67</v>
      </c>
      <c r="E370" s="33" t="s">
        <v>567</v>
      </c>
    </row>
    <row r="371" spans="1:16" ht="178.5" x14ac:dyDescent="0.2">
      <c r="A371" t="s">
        <v>68</v>
      </c>
      <c r="E371" s="31" t="s">
        <v>742</v>
      </c>
    </row>
    <row r="372" spans="1:16" x14ac:dyDescent="0.2">
      <c r="A372" s="20" t="s">
        <v>60</v>
      </c>
      <c r="B372" s="25" t="s">
        <v>429</v>
      </c>
      <c r="C372" s="25" t="s">
        <v>759</v>
      </c>
      <c r="D372" s="20" t="s">
        <v>39</v>
      </c>
      <c r="E372" s="26" t="s">
        <v>760</v>
      </c>
      <c r="F372" s="27" t="s">
        <v>76</v>
      </c>
      <c r="G372" s="28">
        <v>1</v>
      </c>
      <c r="H372" s="29">
        <v>0</v>
      </c>
      <c r="I372" s="29">
        <f>ROUND(ROUND(H372,2)*ROUND(G372,3),2)</f>
        <v>0</v>
      </c>
      <c r="J372" s="27" t="s">
        <v>64</v>
      </c>
      <c r="O372">
        <f>(I372*21)/100</f>
        <v>0</v>
      </c>
      <c r="P372" t="s">
        <v>33</v>
      </c>
    </row>
    <row r="373" spans="1:16" x14ac:dyDescent="0.2">
      <c r="A373" s="30" t="s">
        <v>65</v>
      </c>
      <c r="E373" s="31" t="s">
        <v>66</v>
      </c>
    </row>
    <row r="374" spans="1:16" x14ac:dyDescent="0.2">
      <c r="A374" s="32" t="s">
        <v>67</v>
      </c>
      <c r="E374" s="33" t="s">
        <v>567</v>
      </c>
    </row>
    <row r="375" spans="1:16" ht="127.5" x14ac:dyDescent="0.2">
      <c r="A375" t="s">
        <v>68</v>
      </c>
      <c r="E375" s="31" t="s">
        <v>389</v>
      </c>
    </row>
    <row r="376" spans="1:16" x14ac:dyDescent="0.2">
      <c r="A376" s="20" t="s">
        <v>60</v>
      </c>
      <c r="B376" s="25" t="s">
        <v>434</v>
      </c>
      <c r="C376" s="25" t="s">
        <v>761</v>
      </c>
      <c r="D376" s="20" t="s">
        <v>39</v>
      </c>
      <c r="E376" s="26" t="s">
        <v>762</v>
      </c>
      <c r="F376" s="27" t="s">
        <v>76</v>
      </c>
      <c r="G376" s="28">
        <v>1</v>
      </c>
      <c r="H376" s="29">
        <v>0</v>
      </c>
      <c r="I376" s="29">
        <f>ROUND(ROUND(H376,2)*ROUND(G376,3),2)</f>
        <v>0</v>
      </c>
      <c r="J376" s="27" t="s">
        <v>64</v>
      </c>
      <c r="O376">
        <f>(I376*21)/100</f>
        <v>0</v>
      </c>
      <c r="P376" t="s">
        <v>33</v>
      </c>
    </row>
    <row r="377" spans="1:16" x14ac:dyDescent="0.2">
      <c r="A377" s="30" t="s">
        <v>65</v>
      </c>
      <c r="E377" s="31" t="s">
        <v>66</v>
      </c>
    </row>
    <row r="378" spans="1:16" x14ac:dyDescent="0.2">
      <c r="A378" s="32" t="s">
        <v>67</v>
      </c>
      <c r="E378" s="33" t="s">
        <v>567</v>
      </c>
    </row>
    <row r="379" spans="1:16" ht="178.5" x14ac:dyDescent="0.2">
      <c r="A379" t="s">
        <v>68</v>
      </c>
      <c r="E379" s="31" t="s">
        <v>742</v>
      </c>
    </row>
    <row r="380" spans="1:16" x14ac:dyDescent="0.2">
      <c r="A380" s="20" t="s">
        <v>60</v>
      </c>
      <c r="B380" s="25" t="s">
        <v>438</v>
      </c>
      <c r="C380" s="25" t="s">
        <v>763</v>
      </c>
      <c r="D380" s="20" t="s">
        <v>39</v>
      </c>
      <c r="E380" s="26" t="s">
        <v>764</v>
      </c>
      <c r="F380" s="27" t="s">
        <v>76</v>
      </c>
      <c r="G380" s="28">
        <v>1</v>
      </c>
      <c r="H380" s="29">
        <v>0</v>
      </c>
      <c r="I380" s="29">
        <f>ROUND(ROUND(H380,2)*ROUND(G380,3),2)</f>
        <v>0</v>
      </c>
      <c r="J380" s="27" t="s">
        <v>64</v>
      </c>
      <c r="O380">
        <f>(I380*21)/100</f>
        <v>0</v>
      </c>
      <c r="P380" t="s">
        <v>33</v>
      </c>
    </row>
    <row r="381" spans="1:16" x14ac:dyDescent="0.2">
      <c r="A381" s="30" t="s">
        <v>65</v>
      </c>
      <c r="E381" s="31" t="s">
        <v>66</v>
      </c>
    </row>
    <row r="382" spans="1:16" x14ac:dyDescent="0.2">
      <c r="A382" s="32" t="s">
        <v>67</v>
      </c>
      <c r="E382" s="33" t="s">
        <v>567</v>
      </c>
    </row>
    <row r="383" spans="1:16" ht="127.5" x14ac:dyDescent="0.2">
      <c r="A383" t="s">
        <v>68</v>
      </c>
      <c r="E383" s="31" t="s">
        <v>389</v>
      </c>
    </row>
    <row r="384" spans="1:16" ht="25.5" x14ac:dyDescent="0.2">
      <c r="A384" s="20" t="s">
        <v>60</v>
      </c>
      <c r="B384" s="25" t="s">
        <v>441</v>
      </c>
      <c r="C384" s="25" t="s">
        <v>765</v>
      </c>
      <c r="D384" s="20" t="s">
        <v>39</v>
      </c>
      <c r="E384" s="26" t="s">
        <v>766</v>
      </c>
      <c r="F384" s="27" t="s">
        <v>76</v>
      </c>
      <c r="G384" s="28">
        <v>1</v>
      </c>
      <c r="H384" s="29">
        <v>0</v>
      </c>
      <c r="I384" s="29">
        <f>ROUND(ROUND(H384,2)*ROUND(G384,3),2)</f>
        <v>0</v>
      </c>
      <c r="J384" s="27" t="s">
        <v>64</v>
      </c>
      <c r="O384">
        <f>(I384*21)/100</f>
        <v>0</v>
      </c>
      <c r="P384" t="s">
        <v>33</v>
      </c>
    </row>
    <row r="385" spans="1:16" x14ac:dyDescent="0.2">
      <c r="A385" s="30" t="s">
        <v>65</v>
      </c>
      <c r="E385" s="31" t="s">
        <v>66</v>
      </c>
    </row>
    <row r="386" spans="1:16" x14ac:dyDescent="0.2">
      <c r="A386" s="32" t="s">
        <v>67</v>
      </c>
      <c r="E386" s="33" t="s">
        <v>567</v>
      </c>
    </row>
    <row r="387" spans="1:16" ht="178.5" x14ac:dyDescent="0.2">
      <c r="A387" t="s">
        <v>68</v>
      </c>
      <c r="E387" s="31" t="s">
        <v>742</v>
      </c>
    </row>
    <row r="388" spans="1:16" ht="25.5" x14ac:dyDescent="0.2">
      <c r="A388" s="20" t="s">
        <v>60</v>
      </c>
      <c r="B388" s="25" t="s">
        <v>444</v>
      </c>
      <c r="C388" s="25" t="s">
        <v>767</v>
      </c>
      <c r="D388" s="20" t="s">
        <v>39</v>
      </c>
      <c r="E388" s="26" t="s">
        <v>768</v>
      </c>
      <c r="F388" s="27" t="s">
        <v>76</v>
      </c>
      <c r="G388" s="28">
        <v>1</v>
      </c>
      <c r="H388" s="29">
        <v>0</v>
      </c>
      <c r="I388" s="29">
        <f>ROUND(ROUND(H388,2)*ROUND(G388,3),2)</f>
        <v>0</v>
      </c>
      <c r="J388" s="27" t="s">
        <v>64</v>
      </c>
      <c r="O388">
        <f>(I388*21)/100</f>
        <v>0</v>
      </c>
      <c r="P388" t="s">
        <v>33</v>
      </c>
    </row>
    <row r="389" spans="1:16" x14ac:dyDescent="0.2">
      <c r="A389" s="30" t="s">
        <v>65</v>
      </c>
      <c r="E389" s="31" t="s">
        <v>66</v>
      </c>
    </row>
    <row r="390" spans="1:16" x14ac:dyDescent="0.2">
      <c r="A390" s="32" t="s">
        <v>67</v>
      </c>
      <c r="E390" s="33" t="s">
        <v>567</v>
      </c>
    </row>
    <row r="391" spans="1:16" ht="178.5" x14ac:dyDescent="0.2">
      <c r="A391" t="s">
        <v>68</v>
      </c>
      <c r="E391" s="31" t="s">
        <v>742</v>
      </c>
    </row>
    <row r="392" spans="1:16" x14ac:dyDescent="0.2">
      <c r="A392" s="20" t="s">
        <v>60</v>
      </c>
      <c r="B392" s="25" t="s">
        <v>447</v>
      </c>
      <c r="C392" s="25" t="s">
        <v>769</v>
      </c>
      <c r="D392" s="20" t="s">
        <v>39</v>
      </c>
      <c r="E392" s="26" t="s">
        <v>770</v>
      </c>
      <c r="F392" s="27" t="s">
        <v>76</v>
      </c>
      <c r="G392" s="28">
        <v>2</v>
      </c>
      <c r="H392" s="29">
        <v>0</v>
      </c>
      <c r="I392" s="29">
        <f>ROUND(ROUND(H392,2)*ROUND(G392,3),2)</f>
        <v>0</v>
      </c>
      <c r="J392" s="27" t="s">
        <v>64</v>
      </c>
      <c r="O392">
        <f>(I392*21)/100</f>
        <v>0</v>
      </c>
      <c r="P392" t="s">
        <v>33</v>
      </c>
    </row>
    <row r="393" spans="1:16" x14ac:dyDescent="0.2">
      <c r="A393" s="30" t="s">
        <v>65</v>
      </c>
      <c r="E393" s="31" t="s">
        <v>66</v>
      </c>
    </row>
    <row r="394" spans="1:16" x14ac:dyDescent="0.2">
      <c r="A394" s="32" t="s">
        <v>67</v>
      </c>
      <c r="E394" s="33" t="s">
        <v>567</v>
      </c>
    </row>
    <row r="395" spans="1:16" ht="127.5" x14ac:dyDescent="0.2">
      <c r="A395" t="s">
        <v>68</v>
      </c>
      <c r="E395" s="31" t="s">
        <v>389</v>
      </c>
    </row>
    <row r="396" spans="1:16" x14ac:dyDescent="0.2">
      <c r="A396" s="20" t="s">
        <v>60</v>
      </c>
      <c r="B396" s="25" t="s">
        <v>451</v>
      </c>
      <c r="C396" s="25" t="s">
        <v>771</v>
      </c>
      <c r="D396" s="20" t="s">
        <v>39</v>
      </c>
      <c r="E396" s="26" t="s">
        <v>772</v>
      </c>
      <c r="F396" s="27" t="s">
        <v>144</v>
      </c>
      <c r="G396" s="28">
        <v>8</v>
      </c>
      <c r="H396" s="29">
        <v>0</v>
      </c>
      <c r="I396" s="29">
        <f>ROUND(ROUND(H396,2)*ROUND(G396,3),2)</f>
        <v>0</v>
      </c>
      <c r="J396" s="27" t="s">
        <v>64</v>
      </c>
      <c r="O396">
        <f>(I396*21)/100</f>
        <v>0</v>
      </c>
      <c r="P396" t="s">
        <v>33</v>
      </c>
    </row>
    <row r="397" spans="1:16" x14ac:dyDescent="0.2">
      <c r="A397" s="30" t="s">
        <v>65</v>
      </c>
      <c r="E397" s="31" t="s">
        <v>66</v>
      </c>
    </row>
    <row r="398" spans="1:16" x14ac:dyDescent="0.2">
      <c r="A398" s="32" t="s">
        <v>67</v>
      </c>
      <c r="E398" s="33" t="s">
        <v>567</v>
      </c>
    </row>
    <row r="399" spans="1:16" ht="114.75" x14ac:dyDescent="0.2">
      <c r="A399" t="s">
        <v>68</v>
      </c>
      <c r="E399" s="31" t="s">
        <v>773</v>
      </c>
    </row>
    <row r="400" spans="1:16" ht="25.5" x14ac:dyDescent="0.2">
      <c r="A400" s="20" t="s">
        <v>60</v>
      </c>
      <c r="B400" s="25" t="s">
        <v>456</v>
      </c>
      <c r="C400" s="25" t="s">
        <v>774</v>
      </c>
      <c r="D400" s="20" t="s">
        <v>39</v>
      </c>
      <c r="E400" s="26" t="s">
        <v>775</v>
      </c>
      <c r="F400" s="27" t="s">
        <v>76</v>
      </c>
      <c r="G400" s="28">
        <v>1</v>
      </c>
      <c r="H400" s="29">
        <v>0</v>
      </c>
      <c r="I400" s="29">
        <f>ROUND(ROUND(H400,2)*ROUND(G400,3),2)</f>
        <v>0</v>
      </c>
      <c r="J400" s="27" t="s">
        <v>64</v>
      </c>
      <c r="O400">
        <f>(I400*21)/100</f>
        <v>0</v>
      </c>
      <c r="P400" t="s">
        <v>33</v>
      </c>
    </row>
    <row r="401" spans="1:16" x14ac:dyDescent="0.2">
      <c r="A401" s="30" t="s">
        <v>65</v>
      </c>
      <c r="E401" s="31" t="s">
        <v>66</v>
      </c>
    </row>
    <row r="402" spans="1:16" x14ac:dyDescent="0.2">
      <c r="A402" s="32" t="s">
        <v>67</v>
      </c>
      <c r="E402" s="33" t="s">
        <v>567</v>
      </c>
    </row>
    <row r="403" spans="1:16" ht="140.25" x14ac:dyDescent="0.2">
      <c r="A403" t="s">
        <v>68</v>
      </c>
      <c r="E403" s="31" t="s">
        <v>686</v>
      </c>
    </row>
    <row r="404" spans="1:16" x14ac:dyDescent="0.2">
      <c r="A404" s="20" t="s">
        <v>60</v>
      </c>
      <c r="B404" s="25" t="s">
        <v>460</v>
      </c>
      <c r="C404" s="25" t="s">
        <v>776</v>
      </c>
      <c r="D404" s="20" t="s">
        <v>39</v>
      </c>
      <c r="E404" s="26" t="s">
        <v>777</v>
      </c>
      <c r="F404" s="27" t="s">
        <v>76</v>
      </c>
      <c r="G404" s="28">
        <v>1</v>
      </c>
      <c r="H404" s="29">
        <v>0</v>
      </c>
      <c r="I404" s="29">
        <f>ROUND(ROUND(H404,2)*ROUND(G404,3),2)</f>
        <v>0</v>
      </c>
      <c r="J404" s="27" t="s">
        <v>64</v>
      </c>
      <c r="O404">
        <f>(I404*21)/100</f>
        <v>0</v>
      </c>
      <c r="P404" t="s">
        <v>33</v>
      </c>
    </row>
    <row r="405" spans="1:16" x14ac:dyDescent="0.2">
      <c r="A405" s="30" t="s">
        <v>65</v>
      </c>
      <c r="E405" s="31" t="s">
        <v>66</v>
      </c>
    </row>
    <row r="406" spans="1:16" x14ac:dyDescent="0.2">
      <c r="A406" s="32" t="s">
        <v>67</v>
      </c>
      <c r="E406" s="33" t="s">
        <v>567</v>
      </c>
    </row>
    <row r="407" spans="1:16" ht="140.25" x14ac:dyDescent="0.2">
      <c r="A407" t="s">
        <v>68</v>
      </c>
      <c r="E407" s="31" t="s">
        <v>686</v>
      </c>
    </row>
    <row r="408" spans="1:16" x14ac:dyDescent="0.2">
      <c r="A408" s="20" t="s">
        <v>60</v>
      </c>
      <c r="B408" s="25" t="s">
        <v>464</v>
      </c>
      <c r="C408" s="25" t="s">
        <v>778</v>
      </c>
      <c r="D408" s="20" t="s">
        <v>39</v>
      </c>
      <c r="E408" s="26" t="s">
        <v>779</v>
      </c>
      <c r="F408" s="27" t="s">
        <v>76</v>
      </c>
      <c r="G408" s="28">
        <v>1</v>
      </c>
      <c r="H408" s="29">
        <v>0</v>
      </c>
      <c r="I408" s="29">
        <f>ROUND(ROUND(H408,2)*ROUND(G408,3),2)</f>
        <v>0</v>
      </c>
      <c r="J408" s="27" t="s">
        <v>64</v>
      </c>
      <c r="O408">
        <f>(I408*21)/100</f>
        <v>0</v>
      </c>
      <c r="P408" t="s">
        <v>33</v>
      </c>
    </row>
    <row r="409" spans="1:16" x14ac:dyDescent="0.2">
      <c r="A409" s="30" t="s">
        <v>65</v>
      </c>
      <c r="E409" s="31" t="s">
        <v>66</v>
      </c>
    </row>
    <row r="410" spans="1:16" x14ac:dyDescent="0.2">
      <c r="A410" s="32" t="s">
        <v>67</v>
      </c>
      <c r="E410" s="33" t="s">
        <v>567</v>
      </c>
    </row>
    <row r="411" spans="1:16" ht="140.25" x14ac:dyDescent="0.2">
      <c r="A411" t="s">
        <v>68</v>
      </c>
      <c r="E411" s="31" t="s">
        <v>686</v>
      </c>
    </row>
    <row r="412" spans="1:16" x14ac:dyDescent="0.2">
      <c r="A412" s="20" t="s">
        <v>60</v>
      </c>
      <c r="B412" s="25" t="s">
        <v>468</v>
      </c>
      <c r="C412" s="25" t="s">
        <v>780</v>
      </c>
      <c r="D412" s="20" t="s">
        <v>39</v>
      </c>
      <c r="E412" s="26" t="s">
        <v>781</v>
      </c>
      <c r="F412" s="27" t="s">
        <v>76</v>
      </c>
      <c r="G412" s="28">
        <v>1</v>
      </c>
      <c r="H412" s="29">
        <v>0</v>
      </c>
      <c r="I412" s="29">
        <f>ROUND(ROUND(H412,2)*ROUND(G412,3),2)</f>
        <v>0</v>
      </c>
      <c r="J412" s="27" t="s">
        <v>64</v>
      </c>
      <c r="O412">
        <f>(I412*21)/100</f>
        <v>0</v>
      </c>
      <c r="P412" t="s">
        <v>33</v>
      </c>
    </row>
    <row r="413" spans="1:16" x14ac:dyDescent="0.2">
      <c r="A413" s="30" t="s">
        <v>65</v>
      </c>
      <c r="E413" s="31" t="s">
        <v>66</v>
      </c>
    </row>
    <row r="414" spans="1:16" x14ac:dyDescent="0.2">
      <c r="A414" s="32" t="s">
        <v>67</v>
      </c>
      <c r="E414" s="33" t="s">
        <v>567</v>
      </c>
    </row>
    <row r="415" spans="1:16" ht="114.75" x14ac:dyDescent="0.2">
      <c r="A415" t="s">
        <v>68</v>
      </c>
      <c r="E415" s="31" t="s">
        <v>625</v>
      </c>
    </row>
    <row r="416" spans="1:16" x14ac:dyDescent="0.2">
      <c r="A416" s="20" t="s">
        <v>60</v>
      </c>
      <c r="B416" s="25" t="s">
        <v>472</v>
      </c>
      <c r="C416" s="25" t="s">
        <v>782</v>
      </c>
      <c r="D416" s="20" t="s">
        <v>39</v>
      </c>
      <c r="E416" s="26" t="s">
        <v>783</v>
      </c>
      <c r="F416" s="27" t="s">
        <v>144</v>
      </c>
      <c r="G416" s="28">
        <v>16</v>
      </c>
      <c r="H416" s="29">
        <v>0</v>
      </c>
      <c r="I416" s="29">
        <f>ROUND(ROUND(H416,2)*ROUND(G416,3),2)</f>
        <v>0</v>
      </c>
      <c r="J416" s="27" t="s">
        <v>401</v>
      </c>
      <c r="O416">
        <f>(I416*21)/100</f>
        <v>0</v>
      </c>
      <c r="P416" t="s">
        <v>33</v>
      </c>
    </row>
    <row r="417" spans="1:16" x14ac:dyDescent="0.2">
      <c r="A417" s="30" t="s">
        <v>65</v>
      </c>
      <c r="E417" s="31" t="s">
        <v>66</v>
      </c>
    </row>
    <row r="418" spans="1:16" x14ac:dyDescent="0.2">
      <c r="A418" s="32" t="s">
        <v>67</v>
      </c>
      <c r="E418" s="33" t="s">
        <v>567</v>
      </c>
    </row>
    <row r="419" spans="1:16" x14ac:dyDescent="0.2">
      <c r="A419" t="s">
        <v>68</v>
      </c>
      <c r="E419" s="31" t="s">
        <v>66</v>
      </c>
    </row>
    <row r="420" spans="1:16" x14ac:dyDescent="0.2">
      <c r="A420" s="20" t="s">
        <v>60</v>
      </c>
      <c r="B420" s="25" t="s">
        <v>476</v>
      </c>
      <c r="C420" s="25" t="s">
        <v>784</v>
      </c>
      <c r="D420" s="20" t="s">
        <v>39</v>
      </c>
      <c r="E420" s="26" t="s">
        <v>785</v>
      </c>
      <c r="F420" s="27" t="s">
        <v>144</v>
      </c>
      <c r="G420" s="28">
        <v>48</v>
      </c>
      <c r="H420" s="29">
        <v>0</v>
      </c>
      <c r="I420" s="29">
        <f>ROUND(ROUND(H420,2)*ROUND(G420,3),2)</f>
        <v>0</v>
      </c>
      <c r="J420" s="27" t="s">
        <v>401</v>
      </c>
      <c r="O420">
        <f>(I420*21)/100</f>
        <v>0</v>
      </c>
      <c r="P420" t="s">
        <v>33</v>
      </c>
    </row>
    <row r="421" spans="1:16" x14ac:dyDescent="0.2">
      <c r="A421" s="30" t="s">
        <v>65</v>
      </c>
      <c r="E421" s="31" t="s">
        <v>66</v>
      </c>
    </row>
    <row r="422" spans="1:16" x14ac:dyDescent="0.2">
      <c r="A422" s="32" t="s">
        <v>67</v>
      </c>
      <c r="E422" s="33" t="s">
        <v>567</v>
      </c>
    </row>
    <row r="423" spans="1:16" x14ac:dyDescent="0.2">
      <c r="A423" t="s">
        <v>68</v>
      </c>
      <c r="E423" s="31" t="s">
        <v>66</v>
      </c>
    </row>
    <row r="424" spans="1:16" ht="25.5" x14ac:dyDescent="0.2">
      <c r="A424" s="20" t="s">
        <v>60</v>
      </c>
      <c r="B424" s="25" t="s">
        <v>480</v>
      </c>
      <c r="C424" s="25" t="s">
        <v>786</v>
      </c>
      <c r="D424" s="20" t="s">
        <v>39</v>
      </c>
      <c r="E424" s="26" t="s">
        <v>787</v>
      </c>
      <c r="F424" s="27" t="s">
        <v>727</v>
      </c>
      <c r="G424" s="28">
        <v>2</v>
      </c>
      <c r="H424" s="29">
        <v>0</v>
      </c>
      <c r="I424" s="29">
        <f>ROUND(ROUND(H424,2)*ROUND(G424,3),2)</f>
        <v>0</v>
      </c>
      <c r="J424" s="27" t="s">
        <v>401</v>
      </c>
      <c r="O424">
        <f>(I424*21)/100</f>
        <v>0</v>
      </c>
      <c r="P424" t="s">
        <v>33</v>
      </c>
    </row>
    <row r="425" spans="1:16" x14ac:dyDescent="0.2">
      <c r="A425" s="30" t="s">
        <v>65</v>
      </c>
      <c r="E425" s="31" t="s">
        <v>66</v>
      </c>
    </row>
    <row r="426" spans="1:16" x14ac:dyDescent="0.2">
      <c r="A426" s="32" t="s">
        <v>67</v>
      </c>
      <c r="E426" s="33" t="s">
        <v>567</v>
      </c>
    </row>
    <row r="427" spans="1:16" x14ac:dyDescent="0.2">
      <c r="A427" t="s">
        <v>68</v>
      </c>
      <c r="E427" s="31" t="s">
        <v>66</v>
      </c>
    </row>
    <row r="428" spans="1:16" x14ac:dyDescent="0.2">
      <c r="A428" s="20" t="s">
        <v>60</v>
      </c>
      <c r="B428" s="25" t="s">
        <v>484</v>
      </c>
      <c r="C428" s="25" t="s">
        <v>788</v>
      </c>
      <c r="D428" s="20" t="s">
        <v>39</v>
      </c>
      <c r="E428" s="26" t="s">
        <v>789</v>
      </c>
      <c r="F428" s="27" t="s">
        <v>267</v>
      </c>
      <c r="G428" s="28">
        <v>0.5</v>
      </c>
      <c r="H428" s="29">
        <v>0</v>
      </c>
      <c r="I428" s="29">
        <f>ROUND(ROUND(H428,2)*ROUND(G428,3),2)</f>
        <v>0</v>
      </c>
      <c r="J428" s="27" t="s">
        <v>401</v>
      </c>
      <c r="O428">
        <f>(I428*21)/100</f>
        <v>0</v>
      </c>
      <c r="P428" t="s">
        <v>33</v>
      </c>
    </row>
    <row r="429" spans="1:16" x14ac:dyDescent="0.2">
      <c r="A429" s="30" t="s">
        <v>65</v>
      </c>
      <c r="E429" s="31" t="s">
        <v>66</v>
      </c>
    </row>
    <row r="430" spans="1:16" x14ac:dyDescent="0.2">
      <c r="A430" s="32" t="s">
        <v>67</v>
      </c>
      <c r="E430" s="33" t="s">
        <v>567</v>
      </c>
    </row>
    <row r="431" spans="1:16" x14ac:dyDescent="0.2">
      <c r="A431" t="s">
        <v>68</v>
      </c>
      <c r="E431" s="31" t="s">
        <v>66</v>
      </c>
    </row>
    <row r="432" spans="1:16" x14ac:dyDescent="0.2">
      <c r="A432" s="20" t="s">
        <v>60</v>
      </c>
      <c r="B432" s="25" t="s">
        <v>488</v>
      </c>
      <c r="C432" s="25" t="s">
        <v>790</v>
      </c>
      <c r="D432" s="20" t="s">
        <v>39</v>
      </c>
      <c r="E432" s="26" t="s">
        <v>791</v>
      </c>
      <c r="F432" s="27" t="s">
        <v>267</v>
      </c>
      <c r="G432" s="28">
        <v>0.5</v>
      </c>
      <c r="H432" s="29">
        <v>0</v>
      </c>
      <c r="I432" s="29">
        <f>ROUND(ROUND(H432,2)*ROUND(G432,3),2)</f>
        <v>0</v>
      </c>
      <c r="J432" s="27" t="s">
        <v>401</v>
      </c>
      <c r="O432">
        <f>(I432*21)/100</f>
        <v>0</v>
      </c>
      <c r="P432" t="s">
        <v>33</v>
      </c>
    </row>
    <row r="433" spans="1:16" x14ac:dyDescent="0.2">
      <c r="A433" s="30" t="s">
        <v>65</v>
      </c>
      <c r="E433" s="31" t="s">
        <v>66</v>
      </c>
    </row>
    <row r="434" spans="1:16" x14ac:dyDescent="0.2">
      <c r="A434" s="32" t="s">
        <v>67</v>
      </c>
      <c r="E434" s="33" t="s">
        <v>567</v>
      </c>
    </row>
    <row r="435" spans="1:16" x14ac:dyDescent="0.2">
      <c r="A435" t="s">
        <v>68</v>
      </c>
      <c r="E435" s="31" t="s">
        <v>66</v>
      </c>
    </row>
    <row r="436" spans="1:16" x14ac:dyDescent="0.2">
      <c r="A436" s="20" t="s">
        <v>60</v>
      </c>
      <c r="B436" s="25" t="s">
        <v>492</v>
      </c>
      <c r="C436" s="25" t="s">
        <v>792</v>
      </c>
      <c r="D436" s="20" t="s">
        <v>39</v>
      </c>
      <c r="E436" s="26" t="s">
        <v>793</v>
      </c>
      <c r="F436" s="27" t="s">
        <v>87</v>
      </c>
      <c r="G436" s="28">
        <v>100</v>
      </c>
      <c r="H436" s="29">
        <v>0</v>
      </c>
      <c r="I436" s="29">
        <f>ROUND(ROUND(H436,2)*ROUND(G436,3),2)</f>
        <v>0</v>
      </c>
      <c r="J436" s="27" t="s">
        <v>401</v>
      </c>
      <c r="O436">
        <f>(I436*21)/100</f>
        <v>0</v>
      </c>
      <c r="P436" t="s">
        <v>33</v>
      </c>
    </row>
    <row r="437" spans="1:16" x14ac:dyDescent="0.2">
      <c r="A437" s="30" t="s">
        <v>65</v>
      </c>
      <c r="E437" s="31" t="s">
        <v>66</v>
      </c>
    </row>
    <row r="438" spans="1:16" x14ac:dyDescent="0.2">
      <c r="A438" s="32" t="s">
        <v>67</v>
      </c>
      <c r="E438" s="33" t="s">
        <v>567</v>
      </c>
    </row>
    <row r="439" spans="1:16" x14ac:dyDescent="0.2">
      <c r="A439" t="s">
        <v>68</v>
      </c>
      <c r="E439" s="31" t="s">
        <v>66</v>
      </c>
    </row>
    <row r="440" spans="1:16" ht="25.5" x14ac:dyDescent="0.2">
      <c r="A440" s="20" t="s">
        <v>60</v>
      </c>
      <c r="B440" s="25" t="s">
        <v>496</v>
      </c>
      <c r="C440" s="25" t="s">
        <v>794</v>
      </c>
      <c r="D440" s="20" t="s">
        <v>39</v>
      </c>
      <c r="E440" s="26" t="s">
        <v>795</v>
      </c>
      <c r="F440" s="27" t="s">
        <v>76</v>
      </c>
      <c r="G440" s="28">
        <v>2</v>
      </c>
      <c r="H440" s="29">
        <v>0</v>
      </c>
      <c r="I440" s="29">
        <f>ROUND(ROUND(H440,2)*ROUND(G440,3),2)</f>
        <v>0</v>
      </c>
      <c r="J440" s="27" t="s">
        <v>401</v>
      </c>
      <c r="O440">
        <f>(I440*21)/100</f>
        <v>0</v>
      </c>
      <c r="P440" t="s">
        <v>33</v>
      </c>
    </row>
    <row r="441" spans="1:16" x14ac:dyDescent="0.2">
      <c r="A441" s="30" t="s">
        <v>65</v>
      </c>
      <c r="E441" s="31" t="s">
        <v>66</v>
      </c>
    </row>
    <row r="442" spans="1:16" x14ac:dyDescent="0.2">
      <c r="A442" s="32" t="s">
        <v>67</v>
      </c>
      <c r="E442" s="33" t="s">
        <v>567</v>
      </c>
    </row>
    <row r="443" spans="1:16" x14ac:dyDescent="0.2">
      <c r="A443" t="s">
        <v>68</v>
      </c>
      <c r="E443" s="31" t="s">
        <v>66</v>
      </c>
    </row>
    <row r="444" spans="1:16" x14ac:dyDescent="0.2">
      <c r="A444" s="20" t="s">
        <v>60</v>
      </c>
      <c r="B444" s="25" t="s">
        <v>499</v>
      </c>
      <c r="C444" s="25" t="s">
        <v>796</v>
      </c>
      <c r="D444" s="20" t="s">
        <v>39</v>
      </c>
      <c r="E444" s="26" t="s">
        <v>797</v>
      </c>
      <c r="F444" s="27" t="s">
        <v>76</v>
      </c>
      <c r="G444" s="28">
        <v>4</v>
      </c>
      <c r="H444" s="29">
        <v>0</v>
      </c>
      <c r="I444" s="29">
        <f>ROUND(ROUND(H444,2)*ROUND(G444,3),2)</f>
        <v>0</v>
      </c>
      <c r="J444" s="27" t="s">
        <v>401</v>
      </c>
      <c r="O444">
        <f>(I444*21)/100</f>
        <v>0</v>
      </c>
      <c r="P444" t="s">
        <v>33</v>
      </c>
    </row>
    <row r="445" spans="1:16" x14ac:dyDescent="0.2">
      <c r="A445" s="30" t="s">
        <v>65</v>
      </c>
      <c r="E445" s="31" t="s">
        <v>66</v>
      </c>
    </row>
    <row r="446" spans="1:16" x14ac:dyDescent="0.2">
      <c r="A446" s="32" t="s">
        <v>67</v>
      </c>
      <c r="E446" s="33" t="s">
        <v>567</v>
      </c>
    </row>
    <row r="447" spans="1:16" x14ac:dyDescent="0.2">
      <c r="A447" t="s">
        <v>68</v>
      </c>
      <c r="E447" s="31" t="s">
        <v>66</v>
      </c>
    </row>
    <row r="448" spans="1:16" x14ac:dyDescent="0.2">
      <c r="A448" s="20" t="s">
        <v>60</v>
      </c>
      <c r="B448" s="25" t="s">
        <v>503</v>
      </c>
      <c r="C448" s="25" t="s">
        <v>798</v>
      </c>
      <c r="D448" s="20" t="s">
        <v>39</v>
      </c>
      <c r="E448" s="26" t="s">
        <v>799</v>
      </c>
      <c r="F448" s="27" t="s">
        <v>87</v>
      </c>
      <c r="G448" s="28">
        <v>30</v>
      </c>
      <c r="H448" s="29">
        <v>0</v>
      </c>
      <c r="I448" s="29">
        <f>ROUND(ROUND(H448,2)*ROUND(G448,3),2)</f>
        <v>0</v>
      </c>
      <c r="J448" s="27" t="s">
        <v>401</v>
      </c>
      <c r="O448">
        <f>(I448*21)/100</f>
        <v>0</v>
      </c>
      <c r="P448" t="s">
        <v>33</v>
      </c>
    </row>
    <row r="449" spans="1:16" x14ac:dyDescent="0.2">
      <c r="A449" s="30" t="s">
        <v>65</v>
      </c>
      <c r="E449" s="31" t="s">
        <v>66</v>
      </c>
    </row>
    <row r="450" spans="1:16" x14ac:dyDescent="0.2">
      <c r="A450" s="32" t="s">
        <v>67</v>
      </c>
      <c r="E450" s="33" t="s">
        <v>567</v>
      </c>
    </row>
    <row r="451" spans="1:16" x14ac:dyDescent="0.2">
      <c r="A451" t="s">
        <v>68</v>
      </c>
      <c r="E451" s="31" t="s">
        <v>66</v>
      </c>
    </row>
    <row r="452" spans="1:16" x14ac:dyDescent="0.2">
      <c r="A452" s="20" t="s">
        <v>60</v>
      </c>
      <c r="B452" s="25" t="s">
        <v>507</v>
      </c>
      <c r="C452" s="25" t="s">
        <v>800</v>
      </c>
      <c r="D452" s="20" t="s">
        <v>39</v>
      </c>
      <c r="E452" s="26" t="s">
        <v>801</v>
      </c>
      <c r="F452" s="27" t="s">
        <v>76</v>
      </c>
      <c r="G452" s="28">
        <v>1</v>
      </c>
      <c r="H452" s="29">
        <v>0</v>
      </c>
      <c r="I452" s="29">
        <f>ROUND(ROUND(H452,2)*ROUND(G452,3),2)</f>
        <v>0</v>
      </c>
      <c r="J452" s="27" t="s">
        <v>401</v>
      </c>
      <c r="O452">
        <f>(I452*21)/100</f>
        <v>0</v>
      </c>
      <c r="P452" t="s">
        <v>33</v>
      </c>
    </row>
    <row r="453" spans="1:16" x14ac:dyDescent="0.2">
      <c r="A453" s="30" t="s">
        <v>65</v>
      </c>
      <c r="E453" s="31" t="s">
        <v>66</v>
      </c>
    </row>
    <row r="454" spans="1:16" x14ac:dyDescent="0.2">
      <c r="A454" s="32" t="s">
        <v>67</v>
      </c>
      <c r="E454" s="33" t="s">
        <v>567</v>
      </c>
    </row>
    <row r="455" spans="1:16" x14ac:dyDescent="0.2">
      <c r="A455" t="s">
        <v>68</v>
      </c>
      <c r="E455" s="31" t="s">
        <v>66</v>
      </c>
    </row>
    <row r="456" spans="1:16" x14ac:dyDescent="0.2">
      <c r="A456" s="20" t="s">
        <v>60</v>
      </c>
      <c r="B456" s="25" t="s">
        <v>511</v>
      </c>
      <c r="C456" s="25" t="s">
        <v>802</v>
      </c>
      <c r="D456" s="20" t="s">
        <v>39</v>
      </c>
      <c r="E456" s="26" t="s">
        <v>803</v>
      </c>
      <c r="F456" s="27" t="s">
        <v>76</v>
      </c>
      <c r="G456" s="28">
        <v>2</v>
      </c>
      <c r="H456" s="29">
        <v>0</v>
      </c>
      <c r="I456" s="29">
        <f>ROUND(ROUND(H456,2)*ROUND(G456,3),2)</f>
        <v>0</v>
      </c>
      <c r="J456" s="27" t="s">
        <v>401</v>
      </c>
      <c r="O456">
        <f>(I456*21)/100</f>
        <v>0</v>
      </c>
      <c r="P456" t="s">
        <v>33</v>
      </c>
    </row>
    <row r="457" spans="1:16" x14ac:dyDescent="0.2">
      <c r="A457" s="30" t="s">
        <v>65</v>
      </c>
      <c r="E457" s="31" t="s">
        <v>66</v>
      </c>
    </row>
    <row r="458" spans="1:16" x14ac:dyDescent="0.2">
      <c r="A458" s="32" t="s">
        <v>67</v>
      </c>
      <c r="E458" s="33" t="s">
        <v>567</v>
      </c>
    </row>
    <row r="459" spans="1:16" x14ac:dyDescent="0.2">
      <c r="A459" t="s">
        <v>68</v>
      </c>
      <c r="E459" s="31" t="s">
        <v>66</v>
      </c>
    </row>
    <row r="460" spans="1:16" x14ac:dyDescent="0.2">
      <c r="A460" s="20" t="s">
        <v>60</v>
      </c>
      <c r="B460" s="25" t="s">
        <v>515</v>
      </c>
      <c r="C460" s="25" t="s">
        <v>804</v>
      </c>
      <c r="D460" s="20" t="s">
        <v>39</v>
      </c>
      <c r="E460" s="26" t="s">
        <v>805</v>
      </c>
      <c r="F460" s="27" t="s">
        <v>76</v>
      </c>
      <c r="G460" s="28">
        <v>2</v>
      </c>
      <c r="H460" s="29">
        <v>0</v>
      </c>
      <c r="I460" s="29">
        <f>ROUND(ROUND(H460,2)*ROUND(G460,3),2)</f>
        <v>0</v>
      </c>
      <c r="J460" s="27" t="s">
        <v>401</v>
      </c>
      <c r="O460">
        <f>(I460*21)/100</f>
        <v>0</v>
      </c>
      <c r="P460" t="s">
        <v>33</v>
      </c>
    </row>
    <row r="461" spans="1:16" x14ac:dyDescent="0.2">
      <c r="A461" s="30" t="s">
        <v>65</v>
      </c>
      <c r="E461" s="31" t="s">
        <v>66</v>
      </c>
    </row>
    <row r="462" spans="1:16" x14ac:dyDescent="0.2">
      <c r="A462" s="32" t="s">
        <v>67</v>
      </c>
      <c r="E462" s="33" t="s">
        <v>567</v>
      </c>
    </row>
    <row r="463" spans="1:16" x14ac:dyDescent="0.2">
      <c r="A463" t="s">
        <v>68</v>
      </c>
      <c r="E463" s="31" t="s">
        <v>66</v>
      </c>
    </row>
    <row r="464" spans="1:16" ht="25.5" x14ac:dyDescent="0.2">
      <c r="A464" s="20" t="s">
        <v>60</v>
      </c>
      <c r="B464" s="25" t="s">
        <v>519</v>
      </c>
      <c r="C464" s="25" t="s">
        <v>806</v>
      </c>
      <c r="D464" s="20" t="s">
        <v>39</v>
      </c>
      <c r="E464" s="26" t="s">
        <v>807</v>
      </c>
      <c r="F464" s="27" t="s">
        <v>161</v>
      </c>
      <c r="G464" s="28">
        <v>0.08</v>
      </c>
      <c r="H464" s="29">
        <v>0</v>
      </c>
      <c r="I464" s="29">
        <f>ROUND(ROUND(H464,2)*ROUND(G464,3),2)</f>
        <v>0</v>
      </c>
      <c r="J464" s="27" t="s">
        <v>401</v>
      </c>
      <c r="O464">
        <f>(I464*21)/100</f>
        <v>0</v>
      </c>
      <c r="P464" t="s">
        <v>33</v>
      </c>
    </row>
    <row r="465" spans="1:16" x14ac:dyDescent="0.2">
      <c r="A465" s="30" t="s">
        <v>65</v>
      </c>
      <c r="E465" s="31" t="s">
        <v>66</v>
      </c>
    </row>
    <row r="466" spans="1:16" x14ac:dyDescent="0.2">
      <c r="A466" s="32" t="s">
        <v>67</v>
      </c>
      <c r="E466" s="33" t="s">
        <v>567</v>
      </c>
    </row>
    <row r="467" spans="1:16" x14ac:dyDescent="0.2">
      <c r="A467" t="s">
        <v>68</v>
      </c>
      <c r="E467" s="31" t="s">
        <v>66</v>
      </c>
    </row>
    <row r="468" spans="1:16" x14ac:dyDescent="0.2">
      <c r="A468" s="20" t="s">
        <v>60</v>
      </c>
      <c r="B468" s="25" t="s">
        <v>523</v>
      </c>
      <c r="C468" s="25" t="s">
        <v>808</v>
      </c>
      <c r="D468" s="20" t="s">
        <v>39</v>
      </c>
      <c r="E468" s="26" t="s">
        <v>809</v>
      </c>
      <c r="F468" s="27" t="s">
        <v>76</v>
      </c>
      <c r="G468" s="28">
        <v>1</v>
      </c>
      <c r="H468" s="29">
        <v>0</v>
      </c>
      <c r="I468" s="29">
        <f>ROUND(ROUND(H468,2)*ROUND(G468,3),2)</f>
        <v>0</v>
      </c>
      <c r="J468" s="27" t="s">
        <v>401</v>
      </c>
      <c r="O468">
        <f>(I468*21)/100</f>
        <v>0</v>
      </c>
      <c r="P468" t="s">
        <v>33</v>
      </c>
    </row>
    <row r="469" spans="1:16" x14ac:dyDescent="0.2">
      <c r="A469" s="30" t="s">
        <v>65</v>
      </c>
      <c r="E469" s="31" t="s">
        <v>66</v>
      </c>
    </row>
    <row r="470" spans="1:16" x14ac:dyDescent="0.2">
      <c r="A470" s="32" t="s">
        <v>67</v>
      </c>
      <c r="E470" s="33" t="s">
        <v>567</v>
      </c>
    </row>
    <row r="471" spans="1:16" x14ac:dyDescent="0.2">
      <c r="A471" t="s">
        <v>68</v>
      </c>
      <c r="E471" s="31" t="s">
        <v>66</v>
      </c>
    </row>
    <row r="472" spans="1:16" x14ac:dyDescent="0.2">
      <c r="A472" s="20" t="s">
        <v>60</v>
      </c>
      <c r="B472" s="25" t="s">
        <v>530</v>
      </c>
      <c r="C472" s="25" t="s">
        <v>810</v>
      </c>
      <c r="D472" s="20" t="s">
        <v>39</v>
      </c>
      <c r="E472" s="26" t="s">
        <v>811</v>
      </c>
      <c r="F472" s="27" t="s">
        <v>76</v>
      </c>
      <c r="G472" s="28">
        <v>1</v>
      </c>
      <c r="H472" s="29">
        <v>0</v>
      </c>
      <c r="I472" s="29">
        <f>ROUND(ROUND(H472,2)*ROUND(G472,3),2)</f>
        <v>0</v>
      </c>
      <c r="J472" s="27" t="s">
        <v>401</v>
      </c>
      <c r="O472">
        <f>(I472*21)/100</f>
        <v>0</v>
      </c>
      <c r="P472" t="s">
        <v>33</v>
      </c>
    </row>
    <row r="473" spans="1:16" x14ac:dyDescent="0.2">
      <c r="A473" s="30" t="s">
        <v>65</v>
      </c>
      <c r="E473" s="31" t="s">
        <v>66</v>
      </c>
    </row>
    <row r="474" spans="1:16" x14ac:dyDescent="0.2">
      <c r="A474" s="32" t="s">
        <v>67</v>
      </c>
      <c r="E474" s="33" t="s">
        <v>567</v>
      </c>
    </row>
    <row r="475" spans="1:16" x14ac:dyDescent="0.2">
      <c r="A475" t="s">
        <v>68</v>
      </c>
      <c r="E475" s="31" t="s">
        <v>66</v>
      </c>
    </row>
    <row r="476" spans="1:16" x14ac:dyDescent="0.2">
      <c r="A476" s="20" t="s">
        <v>60</v>
      </c>
      <c r="B476" s="25" t="s">
        <v>536</v>
      </c>
      <c r="C476" s="25" t="s">
        <v>812</v>
      </c>
      <c r="D476" s="20" t="s">
        <v>39</v>
      </c>
      <c r="E476" s="26" t="s">
        <v>813</v>
      </c>
      <c r="F476" s="27" t="s">
        <v>76</v>
      </c>
      <c r="G476" s="28">
        <v>1</v>
      </c>
      <c r="H476" s="29">
        <v>0</v>
      </c>
      <c r="I476" s="29">
        <f>ROUND(ROUND(H476,2)*ROUND(G476,3),2)</f>
        <v>0</v>
      </c>
      <c r="J476" s="27" t="s">
        <v>401</v>
      </c>
      <c r="O476">
        <f>(I476*21)/100</f>
        <v>0</v>
      </c>
      <c r="P476" t="s">
        <v>33</v>
      </c>
    </row>
    <row r="477" spans="1:16" x14ac:dyDescent="0.2">
      <c r="A477" s="30" t="s">
        <v>65</v>
      </c>
      <c r="E477" s="31" t="s">
        <v>66</v>
      </c>
    </row>
    <row r="478" spans="1:16" x14ac:dyDescent="0.2">
      <c r="A478" s="32" t="s">
        <v>67</v>
      </c>
      <c r="E478" s="33" t="s">
        <v>567</v>
      </c>
    </row>
    <row r="479" spans="1:16" x14ac:dyDescent="0.2">
      <c r="A479" t="s">
        <v>68</v>
      </c>
      <c r="E479" s="31" t="s">
        <v>66</v>
      </c>
    </row>
    <row r="480" spans="1:16" ht="25.5" x14ac:dyDescent="0.2">
      <c r="A480" s="20" t="s">
        <v>60</v>
      </c>
      <c r="B480" s="25" t="s">
        <v>540</v>
      </c>
      <c r="C480" s="25" t="s">
        <v>814</v>
      </c>
      <c r="D480" s="20" t="s">
        <v>39</v>
      </c>
      <c r="E480" s="26" t="s">
        <v>815</v>
      </c>
      <c r="F480" s="27" t="s">
        <v>76</v>
      </c>
      <c r="G480" s="28">
        <v>4</v>
      </c>
      <c r="H480" s="29">
        <v>0</v>
      </c>
      <c r="I480" s="29">
        <f>ROUND(ROUND(H480,2)*ROUND(G480,3),2)</f>
        <v>0</v>
      </c>
      <c r="J480" s="27" t="s">
        <v>401</v>
      </c>
      <c r="O480">
        <f>(I480*21)/100</f>
        <v>0</v>
      </c>
      <c r="P480" t="s">
        <v>33</v>
      </c>
    </row>
    <row r="481" spans="1:16" x14ac:dyDescent="0.2">
      <c r="A481" s="30" t="s">
        <v>65</v>
      </c>
      <c r="E481" s="31" t="s">
        <v>66</v>
      </c>
    </row>
    <row r="482" spans="1:16" x14ac:dyDescent="0.2">
      <c r="A482" s="32" t="s">
        <v>67</v>
      </c>
      <c r="E482" s="33" t="s">
        <v>567</v>
      </c>
    </row>
    <row r="483" spans="1:16" x14ac:dyDescent="0.2">
      <c r="A483" t="s">
        <v>68</v>
      </c>
      <c r="E483" s="31" t="s">
        <v>66</v>
      </c>
    </row>
    <row r="484" spans="1:16" ht="25.5" x14ac:dyDescent="0.2">
      <c r="A484" s="20" t="s">
        <v>60</v>
      </c>
      <c r="B484" s="25" t="s">
        <v>543</v>
      </c>
      <c r="C484" s="25" t="s">
        <v>816</v>
      </c>
      <c r="D484" s="20" t="s">
        <v>39</v>
      </c>
      <c r="E484" s="26" t="s">
        <v>817</v>
      </c>
      <c r="F484" s="27" t="s">
        <v>76</v>
      </c>
      <c r="G484" s="28">
        <v>4</v>
      </c>
      <c r="H484" s="29">
        <v>0</v>
      </c>
      <c r="I484" s="29">
        <f>ROUND(ROUND(H484,2)*ROUND(G484,3),2)</f>
        <v>0</v>
      </c>
      <c r="J484" s="27" t="s">
        <v>401</v>
      </c>
      <c r="O484">
        <f>(I484*21)/100</f>
        <v>0</v>
      </c>
      <c r="P484" t="s">
        <v>33</v>
      </c>
    </row>
    <row r="485" spans="1:16" x14ac:dyDescent="0.2">
      <c r="A485" s="30" t="s">
        <v>65</v>
      </c>
      <c r="E485" s="31" t="s">
        <v>66</v>
      </c>
    </row>
    <row r="486" spans="1:16" x14ac:dyDescent="0.2">
      <c r="A486" s="32" t="s">
        <v>67</v>
      </c>
      <c r="E486" s="33" t="s">
        <v>567</v>
      </c>
    </row>
    <row r="487" spans="1:16" x14ac:dyDescent="0.2">
      <c r="A487" t="s">
        <v>68</v>
      </c>
      <c r="E487" s="31" t="s">
        <v>66</v>
      </c>
    </row>
    <row r="488" spans="1:16" x14ac:dyDescent="0.2">
      <c r="A488" s="20" t="s">
        <v>60</v>
      </c>
      <c r="B488" s="25" t="s">
        <v>546</v>
      </c>
      <c r="C488" s="25" t="s">
        <v>818</v>
      </c>
      <c r="D488" s="20" t="s">
        <v>39</v>
      </c>
      <c r="E488" s="26" t="s">
        <v>819</v>
      </c>
      <c r="F488" s="27" t="s">
        <v>76</v>
      </c>
      <c r="G488" s="28">
        <v>1</v>
      </c>
      <c r="H488" s="29">
        <v>0</v>
      </c>
      <c r="I488" s="29">
        <f>ROUND(ROUND(H488,2)*ROUND(G488,3),2)</f>
        <v>0</v>
      </c>
      <c r="J488" s="27" t="s">
        <v>401</v>
      </c>
      <c r="O488">
        <f>(I488*21)/100</f>
        <v>0</v>
      </c>
      <c r="P488" t="s">
        <v>33</v>
      </c>
    </row>
    <row r="489" spans="1:16" x14ac:dyDescent="0.2">
      <c r="A489" s="30" t="s">
        <v>65</v>
      </c>
      <c r="E489" s="31" t="s">
        <v>66</v>
      </c>
    </row>
    <row r="490" spans="1:16" x14ac:dyDescent="0.2">
      <c r="A490" s="32" t="s">
        <v>67</v>
      </c>
      <c r="E490" s="33" t="s">
        <v>567</v>
      </c>
    </row>
    <row r="491" spans="1:16" x14ac:dyDescent="0.2">
      <c r="A491" t="s">
        <v>68</v>
      </c>
      <c r="E491" s="31" t="s">
        <v>66</v>
      </c>
    </row>
    <row r="492" spans="1:16" x14ac:dyDescent="0.2">
      <c r="A492" s="20" t="s">
        <v>60</v>
      </c>
      <c r="B492" s="25" t="s">
        <v>549</v>
      </c>
      <c r="C492" s="25" t="s">
        <v>820</v>
      </c>
      <c r="D492" s="20" t="s">
        <v>39</v>
      </c>
      <c r="E492" s="26" t="s">
        <v>821</v>
      </c>
      <c r="F492" s="27" t="s">
        <v>76</v>
      </c>
      <c r="G492" s="28">
        <v>4</v>
      </c>
      <c r="H492" s="29">
        <v>0</v>
      </c>
      <c r="I492" s="29">
        <f>ROUND(ROUND(H492,2)*ROUND(G492,3),2)</f>
        <v>0</v>
      </c>
      <c r="J492" s="27" t="s">
        <v>401</v>
      </c>
      <c r="O492">
        <f>(I492*21)/100</f>
        <v>0</v>
      </c>
      <c r="P492" t="s">
        <v>33</v>
      </c>
    </row>
    <row r="493" spans="1:16" x14ac:dyDescent="0.2">
      <c r="A493" s="30" t="s">
        <v>65</v>
      </c>
      <c r="E493" s="31" t="s">
        <v>66</v>
      </c>
    </row>
    <row r="494" spans="1:16" x14ac:dyDescent="0.2">
      <c r="A494" s="32" t="s">
        <v>67</v>
      </c>
      <c r="E494" s="33" t="s">
        <v>567</v>
      </c>
    </row>
    <row r="495" spans="1:16" x14ac:dyDescent="0.2">
      <c r="A495" t="s">
        <v>68</v>
      </c>
      <c r="E495" s="31" t="s">
        <v>66</v>
      </c>
    </row>
    <row r="496" spans="1:16" x14ac:dyDescent="0.2">
      <c r="A496" s="20" t="s">
        <v>60</v>
      </c>
      <c r="B496" s="25" t="s">
        <v>822</v>
      </c>
      <c r="C496" s="25" t="s">
        <v>823</v>
      </c>
      <c r="D496" s="20" t="s">
        <v>39</v>
      </c>
      <c r="E496" s="26" t="s">
        <v>824</v>
      </c>
      <c r="F496" s="27" t="s">
        <v>76</v>
      </c>
      <c r="G496" s="28">
        <v>2</v>
      </c>
      <c r="H496" s="29">
        <v>0</v>
      </c>
      <c r="I496" s="29">
        <f>ROUND(ROUND(H496,2)*ROUND(G496,3),2)</f>
        <v>0</v>
      </c>
      <c r="J496" s="27" t="s">
        <v>401</v>
      </c>
      <c r="O496">
        <f>(I496*21)/100</f>
        <v>0</v>
      </c>
      <c r="P496" t="s">
        <v>33</v>
      </c>
    </row>
    <row r="497" spans="1:16" x14ac:dyDescent="0.2">
      <c r="A497" s="30" t="s">
        <v>65</v>
      </c>
      <c r="E497" s="31" t="s">
        <v>66</v>
      </c>
    </row>
    <row r="498" spans="1:16" x14ac:dyDescent="0.2">
      <c r="A498" s="32" t="s">
        <v>67</v>
      </c>
      <c r="E498" s="33" t="s">
        <v>825</v>
      </c>
    </row>
    <row r="499" spans="1:16" x14ac:dyDescent="0.2">
      <c r="A499" t="s">
        <v>68</v>
      </c>
      <c r="E499" s="31" t="s">
        <v>66</v>
      </c>
    </row>
    <row r="500" spans="1:16" x14ac:dyDescent="0.2">
      <c r="A500" s="20" t="s">
        <v>60</v>
      </c>
      <c r="B500" s="25" t="s">
        <v>826</v>
      </c>
      <c r="C500" s="25" t="s">
        <v>827</v>
      </c>
      <c r="D500" s="20" t="s">
        <v>39</v>
      </c>
      <c r="E500" s="26" t="s">
        <v>828</v>
      </c>
      <c r="F500" s="27" t="s">
        <v>144</v>
      </c>
      <c r="G500" s="28">
        <v>16</v>
      </c>
      <c r="H500" s="29">
        <v>0</v>
      </c>
      <c r="I500" s="29">
        <f>ROUND(ROUND(H500,2)*ROUND(G500,3),2)</f>
        <v>0</v>
      </c>
      <c r="J500" s="27" t="s">
        <v>401</v>
      </c>
      <c r="O500">
        <f>(I500*21)/100</f>
        <v>0</v>
      </c>
      <c r="P500" t="s">
        <v>33</v>
      </c>
    </row>
    <row r="501" spans="1:16" x14ac:dyDescent="0.2">
      <c r="A501" s="30" t="s">
        <v>65</v>
      </c>
      <c r="E501" s="31" t="s">
        <v>66</v>
      </c>
    </row>
    <row r="502" spans="1:16" x14ac:dyDescent="0.2">
      <c r="A502" s="32" t="s">
        <v>67</v>
      </c>
      <c r="E502" s="33" t="s">
        <v>567</v>
      </c>
    </row>
    <row r="503" spans="1:16" x14ac:dyDescent="0.2">
      <c r="A503" t="s">
        <v>68</v>
      </c>
      <c r="E503" s="31" t="s">
        <v>66</v>
      </c>
    </row>
    <row r="504" spans="1:16" x14ac:dyDescent="0.2">
      <c r="A504" s="20" t="s">
        <v>60</v>
      </c>
      <c r="B504" s="25" t="s">
        <v>829</v>
      </c>
      <c r="C504" s="25" t="s">
        <v>830</v>
      </c>
      <c r="D504" s="20" t="s">
        <v>39</v>
      </c>
      <c r="E504" s="26" t="s">
        <v>831</v>
      </c>
      <c r="F504" s="27" t="s">
        <v>76</v>
      </c>
      <c r="G504" s="28">
        <v>4</v>
      </c>
      <c r="H504" s="29">
        <v>0</v>
      </c>
      <c r="I504" s="29">
        <f>ROUND(ROUND(H504,2)*ROUND(G504,3),2)</f>
        <v>0</v>
      </c>
      <c r="J504" s="27" t="s">
        <v>401</v>
      </c>
      <c r="O504">
        <f>(I504*21)/100</f>
        <v>0</v>
      </c>
      <c r="P504" t="s">
        <v>33</v>
      </c>
    </row>
    <row r="505" spans="1:16" x14ac:dyDescent="0.2">
      <c r="A505" s="30" t="s">
        <v>65</v>
      </c>
      <c r="E505" s="31" t="s">
        <v>66</v>
      </c>
    </row>
    <row r="506" spans="1:16" x14ac:dyDescent="0.2">
      <c r="A506" s="32" t="s">
        <v>67</v>
      </c>
      <c r="E506" s="33" t="s">
        <v>567</v>
      </c>
    </row>
    <row r="507" spans="1:16" x14ac:dyDescent="0.2">
      <c r="A507" t="s">
        <v>68</v>
      </c>
      <c r="E507" s="31" t="s">
        <v>66</v>
      </c>
    </row>
    <row r="508" spans="1:16" x14ac:dyDescent="0.2">
      <c r="A508" s="20" t="s">
        <v>60</v>
      </c>
      <c r="B508" s="25" t="s">
        <v>832</v>
      </c>
      <c r="C508" s="25" t="s">
        <v>833</v>
      </c>
      <c r="D508" s="20" t="s">
        <v>39</v>
      </c>
      <c r="E508" s="26" t="s">
        <v>834</v>
      </c>
      <c r="F508" s="27" t="s">
        <v>76</v>
      </c>
      <c r="G508" s="28">
        <v>4</v>
      </c>
      <c r="H508" s="29">
        <v>0</v>
      </c>
      <c r="I508" s="29">
        <f>ROUND(ROUND(H508,2)*ROUND(G508,3),2)</f>
        <v>0</v>
      </c>
      <c r="J508" s="27" t="s">
        <v>401</v>
      </c>
      <c r="O508">
        <f>(I508*21)/100</f>
        <v>0</v>
      </c>
      <c r="P508" t="s">
        <v>33</v>
      </c>
    </row>
    <row r="509" spans="1:16" x14ac:dyDescent="0.2">
      <c r="A509" s="30" t="s">
        <v>65</v>
      </c>
      <c r="E509" s="31" t="s">
        <v>66</v>
      </c>
    </row>
    <row r="510" spans="1:16" x14ac:dyDescent="0.2">
      <c r="A510" s="32" t="s">
        <v>67</v>
      </c>
      <c r="E510" s="33" t="s">
        <v>567</v>
      </c>
    </row>
    <row r="511" spans="1:16" x14ac:dyDescent="0.2">
      <c r="A511" t="s">
        <v>68</v>
      </c>
      <c r="E511" s="31" t="s">
        <v>66</v>
      </c>
    </row>
    <row r="512" spans="1:16" x14ac:dyDescent="0.2">
      <c r="A512" s="20" t="s">
        <v>60</v>
      </c>
      <c r="B512" s="25" t="s">
        <v>835</v>
      </c>
      <c r="C512" s="25" t="s">
        <v>836</v>
      </c>
      <c r="D512" s="20" t="s">
        <v>39</v>
      </c>
      <c r="E512" s="26" t="s">
        <v>837</v>
      </c>
      <c r="F512" s="27" t="s">
        <v>76</v>
      </c>
      <c r="G512" s="28">
        <v>1</v>
      </c>
      <c r="H512" s="29">
        <v>0</v>
      </c>
      <c r="I512" s="29">
        <f>ROUND(ROUND(H512,2)*ROUND(G512,3),2)</f>
        <v>0</v>
      </c>
      <c r="J512" s="27" t="s">
        <v>401</v>
      </c>
      <c r="O512">
        <f>(I512*21)/100</f>
        <v>0</v>
      </c>
      <c r="P512" t="s">
        <v>33</v>
      </c>
    </row>
    <row r="513" spans="1:18" x14ac:dyDescent="0.2">
      <c r="A513" s="30" t="s">
        <v>65</v>
      </c>
      <c r="E513" s="31" t="s">
        <v>66</v>
      </c>
    </row>
    <row r="514" spans="1:18" x14ac:dyDescent="0.2">
      <c r="A514" s="32" t="s">
        <v>67</v>
      </c>
      <c r="E514" s="33" t="s">
        <v>567</v>
      </c>
    </row>
    <row r="515" spans="1:18" x14ac:dyDescent="0.2">
      <c r="A515" t="s">
        <v>68</v>
      </c>
      <c r="E515" s="31" t="s">
        <v>66</v>
      </c>
    </row>
    <row r="516" spans="1:18" x14ac:dyDescent="0.2">
      <c r="A516" s="20" t="s">
        <v>60</v>
      </c>
      <c r="B516" s="25" t="s">
        <v>838</v>
      </c>
      <c r="C516" s="25" t="s">
        <v>839</v>
      </c>
      <c r="D516" s="20" t="s">
        <v>39</v>
      </c>
      <c r="E516" s="26" t="s">
        <v>840</v>
      </c>
      <c r="F516" s="27" t="s">
        <v>76</v>
      </c>
      <c r="G516" s="28">
        <v>1</v>
      </c>
      <c r="H516" s="29">
        <v>0</v>
      </c>
      <c r="I516" s="29">
        <f>ROUND(ROUND(H516,2)*ROUND(G516,3),2)</f>
        <v>0</v>
      </c>
      <c r="J516" s="27" t="s">
        <v>401</v>
      </c>
      <c r="O516">
        <f>(I516*21)/100</f>
        <v>0</v>
      </c>
      <c r="P516" t="s">
        <v>33</v>
      </c>
    </row>
    <row r="517" spans="1:18" x14ac:dyDescent="0.2">
      <c r="A517" s="30" t="s">
        <v>65</v>
      </c>
      <c r="E517" s="31" t="s">
        <v>66</v>
      </c>
    </row>
    <row r="518" spans="1:18" x14ac:dyDescent="0.2">
      <c r="A518" s="32" t="s">
        <v>67</v>
      </c>
      <c r="E518" s="33" t="s">
        <v>567</v>
      </c>
    </row>
    <row r="519" spans="1:18" x14ac:dyDescent="0.2">
      <c r="A519" t="s">
        <v>68</v>
      </c>
      <c r="E519" s="31" t="s">
        <v>66</v>
      </c>
    </row>
    <row r="520" spans="1:18" x14ac:dyDescent="0.2">
      <c r="A520" s="20" t="s">
        <v>60</v>
      </c>
      <c r="B520" s="25" t="s">
        <v>841</v>
      </c>
      <c r="C520" s="25" t="s">
        <v>842</v>
      </c>
      <c r="D520" s="20" t="s">
        <v>39</v>
      </c>
      <c r="E520" s="26" t="s">
        <v>843</v>
      </c>
      <c r="F520" s="27" t="s">
        <v>76</v>
      </c>
      <c r="G520" s="28">
        <v>1</v>
      </c>
      <c r="H520" s="29">
        <v>0</v>
      </c>
      <c r="I520" s="29">
        <f>ROUND(ROUND(H520,2)*ROUND(G520,3),2)</f>
        <v>0</v>
      </c>
      <c r="J520" s="27" t="s">
        <v>401</v>
      </c>
      <c r="O520">
        <f>(I520*21)/100</f>
        <v>0</v>
      </c>
      <c r="P520" t="s">
        <v>33</v>
      </c>
    </row>
    <row r="521" spans="1:18" x14ac:dyDescent="0.2">
      <c r="A521" s="30" t="s">
        <v>65</v>
      </c>
      <c r="E521" s="31" t="s">
        <v>66</v>
      </c>
    </row>
    <row r="522" spans="1:18" x14ac:dyDescent="0.2">
      <c r="A522" s="32" t="s">
        <v>67</v>
      </c>
      <c r="E522" s="33" t="s">
        <v>567</v>
      </c>
    </row>
    <row r="523" spans="1:18" x14ac:dyDescent="0.2">
      <c r="A523" t="s">
        <v>68</v>
      </c>
      <c r="E523" s="31" t="s">
        <v>66</v>
      </c>
    </row>
    <row r="524" spans="1:18" ht="12.75" customHeight="1" x14ac:dyDescent="0.2">
      <c r="A524" s="5" t="s">
        <v>58</v>
      </c>
      <c r="B524" s="5"/>
      <c r="C524" s="34" t="s">
        <v>528</v>
      </c>
      <c r="D524" s="5"/>
      <c r="E524" s="23" t="s">
        <v>529</v>
      </c>
      <c r="F524" s="5"/>
      <c r="G524" s="5"/>
      <c r="H524" s="5"/>
      <c r="I524" s="35">
        <f>0+Q524</f>
        <v>0</v>
      </c>
      <c r="J524" s="5"/>
      <c r="O524">
        <f>0+R524</f>
        <v>0</v>
      </c>
      <c r="Q524">
        <f>0+I525</f>
        <v>0</v>
      </c>
      <c r="R524">
        <f>0+O525</f>
        <v>0</v>
      </c>
    </row>
    <row r="525" spans="1:18" ht="38.25" x14ac:dyDescent="0.2">
      <c r="A525" s="20" t="s">
        <v>60</v>
      </c>
      <c r="B525" s="25" t="s">
        <v>844</v>
      </c>
      <c r="C525" s="25" t="s">
        <v>531</v>
      </c>
      <c r="D525" s="20" t="s">
        <v>425</v>
      </c>
      <c r="E525" s="26" t="s">
        <v>845</v>
      </c>
      <c r="F525" s="27" t="s">
        <v>533</v>
      </c>
      <c r="G525" s="28">
        <v>1.3</v>
      </c>
      <c r="H525" s="29">
        <v>0</v>
      </c>
      <c r="I525" s="29">
        <f>ROUND(ROUND(H525,2)*ROUND(G525,3),2)</f>
        <v>0</v>
      </c>
      <c r="J525" s="27" t="s">
        <v>401</v>
      </c>
      <c r="O525">
        <f>(I525*21)/100</f>
        <v>0</v>
      </c>
      <c r="P525" t="s">
        <v>33</v>
      </c>
    </row>
    <row r="526" spans="1:18" x14ac:dyDescent="0.2">
      <c r="A526" s="30" t="s">
        <v>65</v>
      </c>
      <c r="E526" s="38" t="s">
        <v>1626</v>
      </c>
    </row>
    <row r="527" spans="1:18" x14ac:dyDescent="0.2">
      <c r="A527" s="32" t="s">
        <v>67</v>
      </c>
      <c r="E527" s="33" t="s">
        <v>567</v>
      </c>
    </row>
    <row r="528" spans="1:18" x14ac:dyDescent="0.2">
      <c r="A528" t="s">
        <v>68</v>
      </c>
      <c r="E528" s="31" t="s">
        <v>66</v>
      </c>
    </row>
  </sheetData>
  <mergeCells count="14">
    <mergeCell ref="F8:F9"/>
    <mergeCell ref="G8:G9"/>
    <mergeCell ref="H8:I8"/>
    <mergeCell ref="J8:J9"/>
    <mergeCell ref="A8:A9"/>
    <mergeCell ref="B8:B9"/>
    <mergeCell ref="C8:C9"/>
    <mergeCell ref="D8:D9"/>
    <mergeCell ref="E8:E9"/>
    <mergeCell ref="C3:D3"/>
    <mergeCell ref="C4:D4"/>
    <mergeCell ref="C5:D5"/>
    <mergeCell ref="C6:D6"/>
    <mergeCell ref="C7:D7"/>
  </mergeCells>
  <conditionalFormatting sqref="E526">
    <cfRule type="expression" dxfId="28" priority="1">
      <formula>IF(E526="popis položky","Vyznačit",IF(E526="","Vyznačit",""))="Vyznačit"</formula>
    </cfRule>
  </conditionalFormatting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59"/>
  <sheetViews>
    <sheetView workbookViewId="0">
      <pane ySplit="10" topLeftCell="A55" activePane="bottomLeft" state="frozen"/>
      <selection pane="bottomLeft" activeCell="F59" sqref="F5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0+O11</f>
        <v>0</v>
      </c>
      <c r="P2" t="s">
        <v>32</v>
      </c>
    </row>
    <row r="3" spans="1:18" ht="15" customHeight="1" x14ac:dyDescent="0.25">
      <c r="A3" t="s">
        <v>12</v>
      </c>
      <c r="B3" s="11" t="s">
        <v>14</v>
      </c>
      <c r="C3" s="42" t="s">
        <v>15</v>
      </c>
      <c r="D3" s="39"/>
      <c r="E3" s="12" t="s">
        <v>16</v>
      </c>
      <c r="F3" s="1"/>
      <c r="G3" s="8"/>
      <c r="H3" s="7" t="s">
        <v>848</v>
      </c>
      <c r="I3" s="36">
        <f>0+I11</f>
        <v>0</v>
      </c>
      <c r="J3" s="9"/>
      <c r="O3" t="s">
        <v>29</v>
      </c>
      <c r="P3" t="s">
        <v>33</v>
      </c>
    </row>
    <row r="4" spans="1:18" ht="15" customHeight="1" x14ac:dyDescent="0.25">
      <c r="A4" t="s">
        <v>17</v>
      </c>
      <c r="B4" s="11" t="s">
        <v>18</v>
      </c>
      <c r="C4" s="42" t="s">
        <v>19</v>
      </c>
      <c r="D4" s="39"/>
      <c r="E4" s="12" t="s">
        <v>20</v>
      </c>
      <c r="F4" s="1"/>
      <c r="G4" s="1"/>
      <c r="H4" s="10"/>
      <c r="I4" s="10"/>
      <c r="J4" s="1"/>
      <c r="O4" t="s">
        <v>30</v>
      </c>
      <c r="P4" t="s">
        <v>33</v>
      </c>
    </row>
    <row r="5" spans="1:18" ht="12.75" customHeight="1" x14ac:dyDescent="0.25">
      <c r="A5" t="s">
        <v>21</v>
      </c>
      <c r="B5" s="11" t="s">
        <v>18</v>
      </c>
      <c r="C5" s="42" t="s">
        <v>554</v>
      </c>
      <c r="D5" s="39"/>
      <c r="E5" s="12" t="s">
        <v>555</v>
      </c>
      <c r="F5" s="1"/>
      <c r="G5" s="1"/>
      <c r="H5" s="1"/>
      <c r="I5" s="1"/>
      <c r="J5" s="1"/>
      <c r="O5" t="s">
        <v>31</v>
      </c>
      <c r="P5" t="s">
        <v>33</v>
      </c>
    </row>
    <row r="6" spans="1:18" ht="12.75" customHeight="1" x14ac:dyDescent="0.25">
      <c r="A6" t="s">
        <v>24</v>
      </c>
      <c r="B6" s="11" t="s">
        <v>18</v>
      </c>
      <c r="C6" s="42" t="s">
        <v>846</v>
      </c>
      <c r="D6" s="39"/>
      <c r="E6" s="12" t="s">
        <v>847</v>
      </c>
      <c r="F6" s="1"/>
      <c r="G6" s="1"/>
      <c r="H6" s="1"/>
      <c r="I6" s="1"/>
      <c r="J6" s="1"/>
    </row>
    <row r="7" spans="1:18" ht="12.75" customHeight="1" x14ac:dyDescent="0.25">
      <c r="A7" t="s">
        <v>27</v>
      </c>
      <c r="B7" s="14" t="s">
        <v>28</v>
      </c>
      <c r="C7" s="43" t="s">
        <v>848</v>
      </c>
      <c r="D7" s="44"/>
      <c r="E7" s="15" t="s">
        <v>849</v>
      </c>
      <c r="F7" s="5"/>
      <c r="G7" s="5"/>
      <c r="H7" s="5"/>
      <c r="I7" s="5"/>
      <c r="J7" s="5"/>
    </row>
    <row r="8" spans="1:18" ht="12.75" customHeight="1" x14ac:dyDescent="0.2">
      <c r="A8" s="45" t="s">
        <v>36</v>
      </c>
      <c r="B8" s="45" t="s">
        <v>38</v>
      </c>
      <c r="C8" s="45" t="s">
        <v>40</v>
      </c>
      <c r="D8" s="45" t="s">
        <v>41</v>
      </c>
      <c r="E8" s="45" t="s">
        <v>42</v>
      </c>
      <c r="F8" s="45" t="s">
        <v>44</v>
      </c>
      <c r="G8" s="45" t="s">
        <v>46</v>
      </c>
      <c r="H8" s="45" t="s">
        <v>48</v>
      </c>
      <c r="I8" s="45"/>
      <c r="J8" s="45" t="s">
        <v>53</v>
      </c>
    </row>
    <row r="9" spans="1:18" ht="12.75" customHeight="1" x14ac:dyDescent="0.2">
      <c r="A9" s="45"/>
      <c r="B9" s="45"/>
      <c r="C9" s="45"/>
      <c r="D9" s="45"/>
      <c r="E9" s="45"/>
      <c r="F9" s="45"/>
      <c r="G9" s="45"/>
      <c r="H9" s="13" t="s">
        <v>49</v>
      </c>
      <c r="I9" s="13" t="s">
        <v>51</v>
      </c>
      <c r="J9" s="45"/>
    </row>
    <row r="10" spans="1:18" ht="12.75" customHeight="1" x14ac:dyDescent="0.2">
      <c r="A10" s="13" t="s">
        <v>37</v>
      </c>
      <c r="B10" s="13" t="s">
        <v>39</v>
      </c>
      <c r="C10" s="13" t="s">
        <v>33</v>
      </c>
      <c r="D10" s="13" t="s">
        <v>32</v>
      </c>
      <c r="E10" s="13" t="s">
        <v>43</v>
      </c>
      <c r="F10" s="13" t="s">
        <v>45</v>
      </c>
      <c r="G10" s="13" t="s">
        <v>47</v>
      </c>
      <c r="H10" s="13" t="s">
        <v>50</v>
      </c>
      <c r="I10" s="13" t="s">
        <v>52</v>
      </c>
      <c r="J10" s="13" t="s">
        <v>54</v>
      </c>
    </row>
    <row r="11" spans="1:18" ht="12.75" customHeight="1" x14ac:dyDescent="0.2">
      <c r="A11" s="21" t="s">
        <v>58</v>
      </c>
      <c r="B11" s="21"/>
      <c r="C11" s="22" t="s">
        <v>356</v>
      </c>
      <c r="D11" s="21"/>
      <c r="E11" s="23" t="s">
        <v>852</v>
      </c>
      <c r="F11" s="21"/>
      <c r="G11" s="21"/>
      <c r="H11" s="21"/>
      <c r="I11" s="24">
        <f>0+Q11</f>
        <v>0</v>
      </c>
      <c r="J11" s="21"/>
      <c r="O11">
        <f>0+R11</f>
        <v>0</v>
      </c>
      <c r="Q11">
        <f>0+I12+I16+I20+I24+I28+I32+I36+I40+I44+I48+I52+I56</f>
        <v>0</v>
      </c>
      <c r="R11">
        <f>0+O12+O16+O20+O24+O28+O32+O36+O40+O44+O48+O52+O56</f>
        <v>0</v>
      </c>
    </row>
    <row r="12" spans="1:18" x14ac:dyDescent="0.2">
      <c r="A12" s="20" t="s">
        <v>60</v>
      </c>
      <c r="B12" s="25" t="s">
        <v>39</v>
      </c>
      <c r="C12" s="25" t="s">
        <v>61</v>
      </c>
      <c r="D12" s="20" t="s">
        <v>39</v>
      </c>
      <c r="E12" s="26" t="s">
        <v>62</v>
      </c>
      <c r="F12" s="27" t="s">
        <v>63</v>
      </c>
      <c r="G12" s="28">
        <v>1</v>
      </c>
      <c r="H12" s="29">
        <v>0</v>
      </c>
      <c r="I12" s="29">
        <f>ROUND(ROUND(H12,2)*ROUND(G12,3),2)</f>
        <v>0</v>
      </c>
      <c r="J12" s="27" t="s">
        <v>64</v>
      </c>
      <c r="O12">
        <f>(I12*21)/100</f>
        <v>0</v>
      </c>
      <c r="P12" t="s">
        <v>33</v>
      </c>
    </row>
    <row r="13" spans="1:18" x14ac:dyDescent="0.2">
      <c r="A13" s="30" t="s">
        <v>65</v>
      </c>
      <c r="E13" s="31" t="s">
        <v>66</v>
      </c>
    </row>
    <row r="14" spans="1:18" x14ac:dyDescent="0.2">
      <c r="A14" s="32" t="s">
        <v>67</v>
      </c>
      <c r="E14" s="33" t="s">
        <v>66</v>
      </c>
    </row>
    <row r="15" spans="1:18" x14ac:dyDescent="0.2">
      <c r="A15" t="s">
        <v>68</v>
      </c>
      <c r="E15" s="31" t="s">
        <v>69</v>
      </c>
    </row>
    <row r="16" spans="1:18" x14ac:dyDescent="0.2">
      <c r="A16" s="20" t="s">
        <v>60</v>
      </c>
      <c r="B16" s="25" t="s">
        <v>33</v>
      </c>
      <c r="C16" s="25" t="s">
        <v>853</v>
      </c>
      <c r="D16" s="20" t="s">
        <v>66</v>
      </c>
      <c r="E16" s="26" t="s">
        <v>854</v>
      </c>
      <c r="F16" s="27" t="s">
        <v>144</v>
      </c>
      <c r="G16" s="28">
        <v>8</v>
      </c>
      <c r="H16" s="29">
        <v>0</v>
      </c>
      <c r="I16" s="29">
        <f>ROUND(ROUND(H16,2)*ROUND(G16,3),2)</f>
        <v>0</v>
      </c>
      <c r="J16" s="27" t="s">
        <v>64</v>
      </c>
      <c r="O16">
        <f>(I16*21)/100</f>
        <v>0</v>
      </c>
      <c r="P16" t="s">
        <v>33</v>
      </c>
    </row>
    <row r="17" spans="1:16" x14ac:dyDescent="0.2">
      <c r="A17" s="30" t="s">
        <v>65</v>
      </c>
      <c r="E17" s="31" t="s">
        <v>66</v>
      </c>
    </row>
    <row r="18" spans="1:16" ht="38.25" x14ac:dyDescent="0.2">
      <c r="A18" s="32" t="s">
        <v>67</v>
      </c>
      <c r="E18" s="33" t="s">
        <v>855</v>
      </c>
    </row>
    <row r="19" spans="1:16" ht="89.25" x14ac:dyDescent="0.2">
      <c r="A19" t="s">
        <v>68</v>
      </c>
      <c r="E19" s="31" t="s">
        <v>856</v>
      </c>
    </row>
    <row r="20" spans="1:16" x14ac:dyDescent="0.2">
      <c r="A20" s="20" t="s">
        <v>60</v>
      </c>
      <c r="B20" s="25" t="s">
        <v>32</v>
      </c>
      <c r="C20" s="25" t="s">
        <v>857</v>
      </c>
      <c r="D20" s="20" t="s">
        <v>66</v>
      </c>
      <c r="E20" s="26" t="s">
        <v>858</v>
      </c>
      <c r="F20" s="27" t="s">
        <v>859</v>
      </c>
      <c r="G20" s="28">
        <v>4</v>
      </c>
      <c r="H20" s="29">
        <v>0</v>
      </c>
      <c r="I20" s="29">
        <f>ROUND(ROUND(H20,2)*ROUND(G20,3),2)</f>
        <v>0</v>
      </c>
      <c r="J20" s="27" t="s">
        <v>64</v>
      </c>
      <c r="O20">
        <f>(I20*21)/100</f>
        <v>0</v>
      </c>
      <c r="P20" t="s">
        <v>33</v>
      </c>
    </row>
    <row r="21" spans="1:16" x14ac:dyDescent="0.2">
      <c r="A21" s="30" t="s">
        <v>65</v>
      </c>
      <c r="E21" s="31" t="s">
        <v>66</v>
      </c>
    </row>
    <row r="22" spans="1:16" ht="38.25" x14ac:dyDescent="0.2">
      <c r="A22" s="32" t="s">
        <v>67</v>
      </c>
      <c r="E22" s="33" t="s">
        <v>860</v>
      </c>
    </row>
    <row r="23" spans="1:16" ht="127.5" x14ac:dyDescent="0.2">
      <c r="A23" t="s">
        <v>68</v>
      </c>
      <c r="E23" s="31" t="s">
        <v>861</v>
      </c>
    </row>
    <row r="24" spans="1:16" x14ac:dyDescent="0.2">
      <c r="A24" s="20" t="s">
        <v>60</v>
      </c>
      <c r="B24" s="25" t="s">
        <v>43</v>
      </c>
      <c r="C24" s="25" t="s">
        <v>862</v>
      </c>
      <c r="D24" s="20" t="s">
        <v>66</v>
      </c>
      <c r="E24" s="26" t="s">
        <v>863</v>
      </c>
      <c r="F24" s="27" t="s">
        <v>859</v>
      </c>
      <c r="G24" s="28">
        <v>2</v>
      </c>
      <c r="H24" s="29">
        <v>0</v>
      </c>
      <c r="I24" s="29">
        <f>ROUND(ROUND(H24,2)*ROUND(G24,3),2)</f>
        <v>0</v>
      </c>
      <c r="J24" s="27" t="s">
        <v>64</v>
      </c>
      <c r="O24">
        <f>(I24*21)/100</f>
        <v>0</v>
      </c>
      <c r="P24" t="s">
        <v>33</v>
      </c>
    </row>
    <row r="25" spans="1:16" x14ac:dyDescent="0.2">
      <c r="A25" s="30" t="s">
        <v>65</v>
      </c>
      <c r="E25" s="31" t="s">
        <v>66</v>
      </c>
    </row>
    <row r="26" spans="1:16" ht="38.25" x14ac:dyDescent="0.2">
      <c r="A26" s="32" t="s">
        <v>67</v>
      </c>
      <c r="E26" s="33" t="s">
        <v>864</v>
      </c>
    </row>
    <row r="27" spans="1:16" ht="102" x14ac:dyDescent="0.2">
      <c r="A27" t="s">
        <v>68</v>
      </c>
      <c r="E27" s="31" t="s">
        <v>865</v>
      </c>
    </row>
    <row r="28" spans="1:16" x14ac:dyDescent="0.2">
      <c r="A28" s="20" t="s">
        <v>60</v>
      </c>
      <c r="B28" s="25" t="s">
        <v>45</v>
      </c>
      <c r="C28" s="25" t="s">
        <v>866</v>
      </c>
      <c r="D28" s="20" t="s">
        <v>66</v>
      </c>
      <c r="E28" s="26" t="s">
        <v>867</v>
      </c>
      <c r="F28" s="27" t="s">
        <v>859</v>
      </c>
      <c r="G28" s="28">
        <v>1</v>
      </c>
      <c r="H28" s="29">
        <v>0</v>
      </c>
      <c r="I28" s="29">
        <f>ROUND(ROUND(H28,2)*ROUND(G28,3),2)</f>
        <v>0</v>
      </c>
      <c r="J28" s="27" t="s">
        <v>64</v>
      </c>
      <c r="O28">
        <f>(I28*21)/100</f>
        <v>0</v>
      </c>
      <c r="P28" t="s">
        <v>33</v>
      </c>
    </row>
    <row r="29" spans="1:16" x14ac:dyDescent="0.2">
      <c r="A29" s="30" t="s">
        <v>65</v>
      </c>
      <c r="E29" s="31" t="s">
        <v>66</v>
      </c>
    </row>
    <row r="30" spans="1:16" ht="38.25" x14ac:dyDescent="0.2">
      <c r="A30" s="32" t="s">
        <v>67</v>
      </c>
      <c r="E30" s="33" t="s">
        <v>868</v>
      </c>
    </row>
    <row r="31" spans="1:16" ht="140.25" x14ac:dyDescent="0.2">
      <c r="A31" t="s">
        <v>68</v>
      </c>
      <c r="E31" s="31" t="s">
        <v>869</v>
      </c>
    </row>
    <row r="32" spans="1:16" x14ac:dyDescent="0.2">
      <c r="A32" s="20" t="s">
        <v>60</v>
      </c>
      <c r="B32" s="25" t="s">
        <v>47</v>
      </c>
      <c r="C32" s="25" t="s">
        <v>870</v>
      </c>
      <c r="D32" s="20" t="s">
        <v>66</v>
      </c>
      <c r="E32" s="26" t="s">
        <v>871</v>
      </c>
      <c r="F32" s="27" t="s">
        <v>859</v>
      </c>
      <c r="G32" s="28">
        <v>3</v>
      </c>
      <c r="H32" s="29">
        <v>0</v>
      </c>
      <c r="I32" s="29">
        <f>ROUND(ROUND(H32,2)*ROUND(G32,3),2)</f>
        <v>0</v>
      </c>
      <c r="J32" s="27" t="s">
        <v>64</v>
      </c>
      <c r="O32">
        <f>(I32*21)/100</f>
        <v>0</v>
      </c>
      <c r="P32" t="s">
        <v>33</v>
      </c>
    </row>
    <row r="33" spans="1:16" x14ac:dyDescent="0.2">
      <c r="A33" s="30" t="s">
        <v>65</v>
      </c>
      <c r="E33" s="31" t="s">
        <v>66</v>
      </c>
    </row>
    <row r="34" spans="1:16" ht="38.25" x14ac:dyDescent="0.2">
      <c r="A34" s="32" t="s">
        <v>67</v>
      </c>
      <c r="E34" s="33" t="s">
        <v>872</v>
      </c>
    </row>
    <row r="35" spans="1:16" x14ac:dyDescent="0.2">
      <c r="A35" t="s">
        <v>68</v>
      </c>
      <c r="E35" s="31" t="s">
        <v>66</v>
      </c>
    </row>
    <row r="36" spans="1:16" x14ac:dyDescent="0.2">
      <c r="A36" s="20" t="s">
        <v>60</v>
      </c>
      <c r="B36" s="25" t="s">
        <v>89</v>
      </c>
      <c r="C36" s="25" t="s">
        <v>873</v>
      </c>
      <c r="D36" s="20" t="s">
        <v>66</v>
      </c>
      <c r="E36" s="26" t="s">
        <v>874</v>
      </c>
      <c r="F36" s="27" t="s">
        <v>859</v>
      </c>
      <c r="G36" s="28">
        <v>1</v>
      </c>
      <c r="H36" s="29">
        <v>0</v>
      </c>
      <c r="I36" s="29">
        <f>ROUND(ROUND(H36,2)*ROUND(G36,3),2)</f>
        <v>0</v>
      </c>
      <c r="J36" s="27" t="s">
        <v>64</v>
      </c>
      <c r="O36">
        <f>(I36*21)/100</f>
        <v>0</v>
      </c>
      <c r="P36" t="s">
        <v>33</v>
      </c>
    </row>
    <row r="37" spans="1:16" x14ac:dyDescent="0.2">
      <c r="A37" s="30" t="s">
        <v>65</v>
      </c>
      <c r="E37" s="31" t="s">
        <v>66</v>
      </c>
    </row>
    <row r="38" spans="1:16" ht="38.25" x14ac:dyDescent="0.2">
      <c r="A38" s="32" t="s">
        <v>67</v>
      </c>
      <c r="E38" s="33" t="s">
        <v>868</v>
      </c>
    </row>
    <row r="39" spans="1:16" ht="178.5" x14ac:dyDescent="0.2">
      <c r="A39" t="s">
        <v>68</v>
      </c>
      <c r="E39" s="31" t="s">
        <v>875</v>
      </c>
    </row>
    <row r="40" spans="1:16" ht="25.5" x14ac:dyDescent="0.2">
      <c r="A40" s="20" t="s">
        <v>60</v>
      </c>
      <c r="B40" s="25" t="s">
        <v>93</v>
      </c>
      <c r="C40" s="25" t="s">
        <v>876</v>
      </c>
      <c r="D40" s="20" t="s">
        <v>66</v>
      </c>
      <c r="E40" s="26" t="s">
        <v>877</v>
      </c>
      <c r="F40" s="27" t="s">
        <v>859</v>
      </c>
      <c r="G40" s="28">
        <v>1</v>
      </c>
      <c r="H40" s="29">
        <v>0</v>
      </c>
      <c r="I40" s="29">
        <f>ROUND(ROUND(H40,2)*ROUND(G40,3),2)</f>
        <v>0</v>
      </c>
      <c r="J40" s="27" t="s">
        <v>64</v>
      </c>
      <c r="O40">
        <f>(I40*21)/100</f>
        <v>0</v>
      </c>
      <c r="P40" t="s">
        <v>33</v>
      </c>
    </row>
    <row r="41" spans="1:16" x14ac:dyDescent="0.2">
      <c r="A41" s="30" t="s">
        <v>65</v>
      </c>
      <c r="E41" s="31" t="s">
        <v>66</v>
      </c>
    </row>
    <row r="42" spans="1:16" ht="38.25" x14ac:dyDescent="0.2">
      <c r="A42" s="32" t="s">
        <v>67</v>
      </c>
      <c r="E42" s="33" t="s">
        <v>868</v>
      </c>
    </row>
    <row r="43" spans="1:16" ht="255" x14ac:dyDescent="0.2">
      <c r="A43" t="s">
        <v>68</v>
      </c>
      <c r="E43" s="31" t="s">
        <v>878</v>
      </c>
    </row>
    <row r="44" spans="1:16" x14ac:dyDescent="0.2">
      <c r="A44" s="20" t="s">
        <v>60</v>
      </c>
      <c r="B44" s="25" t="s">
        <v>50</v>
      </c>
      <c r="C44" s="25" t="s">
        <v>879</v>
      </c>
      <c r="D44" s="20" t="s">
        <v>66</v>
      </c>
      <c r="E44" s="26" t="s">
        <v>880</v>
      </c>
      <c r="F44" s="27" t="s">
        <v>859</v>
      </c>
      <c r="G44" s="28">
        <v>1</v>
      </c>
      <c r="H44" s="29">
        <v>0</v>
      </c>
      <c r="I44" s="29">
        <f>ROUND(ROUND(H44,2)*ROUND(G44,3),2)</f>
        <v>0</v>
      </c>
      <c r="J44" s="27" t="s">
        <v>64</v>
      </c>
      <c r="O44">
        <f>(I44*21)/100</f>
        <v>0</v>
      </c>
      <c r="P44" t="s">
        <v>33</v>
      </c>
    </row>
    <row r="45" spans="1:16" x14ac:dyDescent="0.2">
      <c r="A45" s="30" t="s">
        <v>65</v>
      </c>
      <c r="E45" s="31" t="s">
        <v>66</v>
      </c>
    </row>
    <row r="46" spans="1:16" ht="38.25" x14ac:dyDescent="0.2">
      <c r="A46" s="32" t="s">
        <v>67</v>
      </c>
      <c r="E46" s="33" t="s">
        <v>868</v>
      </c>
    </row>
    <row r="47" spans="1:16" ht="178.5" x14ac:dyDescent="0.2">
      <c r="A47" t="s">
        <v>68</v>
      </c>
      <c r="E47" s="31" t="s">
        <v>881</v>
      </c>
    </row>
    <row r="48" spans="1:16" ht="25.5" x14ac:dyDescent="0.2">
      <c r="A48" s="20" t="s">
        <v>60</v>
      </c>
      <c r="B48" s="25" t="s">
        <v>52</v>
      </c>
      <c r="C48" s="25" t="s">
        <v>882</v>
      </c>
      <c r="D48" s="20" t="s">
        <v>66</v>
      </c>
      <c r="E48" s="26" t="s">
        <v>883</v>
      </c>
      <c r="F48" s="27" t="s">
        <v>859</v>
      </c>
      <c r="G48" s="28">
        <v>2</v>
      </c>
      <c r="H48" s="29">
        <v>0</v>
      </c>
      <c r="I48" s="29">
        <f>ROUND(ROUND(H48,2)*ROUND(G48,3),2)</f>
        <v>0</v>
      </c>
      <c r="J48" s="27" t="s">
        <v>64</v>
      </c>
      <c r="O48">
        <f>(I48*21)/100</f>
        <v>0</v>
      </c>
      <c r="P48" t="s">
        <v>33</v>
      </c>
    </row>
    <row r="49" spans="1:16" x14ac:dyDescent="0.2">
      <c r="A49" s="30" t="s">
        <v>65</v>
      </c>
      <c r="E49" s="31" t="s">
        <v>66</v>
      </c>
    </row>
    <row r="50" spans="1:16" ht="38.25" x14ac:dyDescent="0.2">
      <c r="A50" s="32" t="s">
        <v>67</v>
      </c>
      <c r="E50" s="33" t="s">
        <v>864</v>
      </c>
    </row>
    <row r="51" spans="1:16" ht="255" x14ac:dyDescent="0.2">
      <c r="A51" t="s">
        <v>68</v>
      </c>
      <c r="E51" s="31" t="s">
        <v>884</v>
      </c>
    </row>
    <row r="52" spans="1:16" x14ac:dyDescent="0.2">
      <c r="A52" s="20" t="s">
        <v>60</v>
      </c>
      <c r="B52" s="25" t="s">
        <v>54</v>
      </c>
      <c r="C52" s="25" t="s">
        <v>885</v>
      </c>
      <c r="D52" s="20" t="s">
        <v>66</v>
      </c>
      <c r="E52" s="26" t="s">
        <v>886</v>
      </c>
      <c r="F52" s="27" t="s">
        <v>144</v>
      </c>
      <c r="G52" s="28">
        <v>4</v>
      </c>
      <c r="H52" s="29">
        <v>0</v>
      </c>
      <c r="I52" s="29">
        <f>ROUND(ROUND(H52,2)*ROUND(G52,3),2)</f>
        <v>0</v>
      </c>
      <c r="J52" s="27" t="s">
        <v>64</v>
      </c>
      <c r="O52">
        <f>(I52*21)/100</f>
        <v>0</v>
      </c>
      <c r="P52" t="s">
        <v>33</v>
      </c>
    </row>
    <row r="53" spans="1:16" x14ac:dyDescent="0.2">
      <c r="A53" s="30" t="s">
        <v>65</v>
      </c>
      <c r="E53" s="31" t="s">
        <v>66</v>
      </c>
    </row>
    <row r="54" spans="1:16" ht="38.25" x14ac:dyDescent="0.2">
      <c r="A54" s="32" t="s">
        <v>67</v>
      </c>
      <c r="E54" s="33" t="s">
        <v>860</v>
      </c>
    </row>
    <row r="55" spans="1:16" ht="306" x14ac:dyDescent="0.2">
      <c r="A55" t="s">
        <v>68</v>
      </c>
      <c r="E55" s="31" t="s">
        <v>887</v>
      </c>
    </row>
    <row r="56" spans="1:16" x14ac:dyDescent="0.2">
      <c r="A56" s="20" t="s">
        <v>60</v>
      </c>
      <c r="B56" s="25" t="s">
        <v>106</v>
      </c>
      <c r="C56" s="25" t="s">
        <v>888</v>
      </c>
      <c r="D56" s="20" t="s">
        <v>66</v>
      </c>
      <c r="E56" s="26" t="s">
        <v>889</v>
      </c>
      <c r="F56" s="27" t="s">
        <v>859</v>
      </c>
      <c r="G56" s="28">
        <v>1</v>
      </c>
      <c r="H56" s="29">
        <v>0</v>
      </c>
      <c r="I56" s="29">
        <f>ROUND(ROUND(H56,2)*ROUND(G56,3),2)</f>
        <v>0</v>
      </c>
      <c r="J56" s="27" t="s">
        <v>64</v>
      </c>
      <c r="O56">
        <f>(I56*21)/100</f>
        <v>0</v>
      </c>
      <c r="P56" t="s">
        <v>33</v>
      </c>
    </row>
    <row r="57" spans="1:16" x14ac:dyDescent="0.2">
      <c r="A57" s="30" t="s">
        <v>65</v>
      </c>
      <c r="E57" s="31" t="s">
        <v>66</v>
      </c>
    </row>
    <row r="58" spans="1:16" ht="38.25" x14ac:dyDescent="0.2">
      <c r="A58" s="32" t="s">
        <v>67</v>
      </c>
      <c r="E58" s="33" t="s">
        <v>868</v>
      </c>
    </row>
    <row r="59" spans="1:16" ht="242.25" x14ac:dyDescent="0.2">
      <c r="A59" t="s">
        <v>68</v>
      </c>
      <c r="E59" s="31" t="s">
        <v>890</v>
      </c>
    </row>
  </sheetData>
  <mergeCells count="14">
    <mergeCell ref="F8:F9"/>
    <mergeCell ref="G8:G9"/>
    <mergeCell ref="H8:I8"/>
    <mergeCell ref="J8:J9"/>
    <mergeCell ref="A8:A9"/>
    <mergeCell ref="B8:B9"/>
    <mergeCell ref="C8:C9"/>
    <mergeCell ref="D8:D9"/>
    <mergeCell ref="E8:E9"/>
    <mergeCell ref="C3:D3"/>
    <mergeCell ref="C4:D4"/>
    <mergeCell ref="C5:D5"/>
    <mergeCell ref="C6:D6"/>
    <mergeCell ref="C7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82"/>
  <sheetViews>
    <sheetView topLeftCell="B1" workbookViewId="0">
      <pane ySplit="11" topLeftCell="A183" activePane="bottomLeft" state="frozen"/>
      <selection pane="bottomLeft" activeCell="E180" sqref="E18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0+O12+O17+O94+O103+O116+O133+O150</f>
        <v>0</v>
      </c>
      <c r="P2" t="s">
        <v>32</v>
      </c>
    </row>
    <row r="3" spans="1:18" ht="15" customHeight="1" x14ac:dyDescent="0.25">
      <c r="A3" t="s">
        <v>12</v>
      </c>
      <c r="B3" s="11" t="s">
        <v>14</v>
      </c>
      <c r="C3" s="42" t="s">
        <v>15</v>
      </c>
      <c r="D3" s="39"/>
      <c r="E3" s="12" t="s">
        <v>16</v>
      </c>
      <c r="F3" s="1"/>
      <c r="G3" s="8"/>
      <c r="H3" s="7" t="s">
        <v>900</v>
      </c>
      <c r="I3" s="36">
        <f>0+I12+I17+I94+I103+I116+I133+I150</f>
        <v>0</v>
      </c>
      <c r="J3" s="9"/>
      <c r="O3" t="s">
        <v>29</v>
      </c>
      <c r="P3" t="s">
        <v>33</v>
      </c>
    </row>
    <row r="4" spans="1:18" ht="15" customHeight="1" x14ac:dyDescent="0.25">
      <c r="A4" t="s">
        <v>17</v>
      </c>
      <c r="B4" s="11" t="s">
        <v>18</v>
      </c>
      <c r="C4" s="42" t="s">
        <v>891</v>
      </c>
      <c r="D4" s="39"/>
      <c r="E4" s="12" t="s">
        <v>892</v>
      </c>
      <c r="F4" s="1"/>
      <c r="G4" s="1"/>
      <c r="H4" s="10"/>
      <c r="I4" s="10"/>
      <c r="J4" s="1"/>
      <c r="O4" t="s">
        <v>30</v>
      </c>
      <c r="P4" t="s">
        <v>33</v>
      </c>
    </row>
    <row r="5" spans="1:18" ht="12.75" customHeight="1" x14ac:dyDescent="0.25">
      <c r="A5" t="s">
        <v>21</v>
      </c>
      <c r="B5" s="11" t="s">
        <v>18</v>
      </c>
      <c r="C5" s="42" t="s">
        <v>893</v>
      </c>
      <c r="D5" s="39"/>
      <c r="E5" s="12" t="s">
        <v>894</v>
      </c>
      <c r="F5" s="1"/>
      <c r="G5" s="1"/>
      <c r="H5" s="1"/>
      <c r="I5" s="1"/>
      <c r="J5" s="1"/>
      <c r="O5" t="s">
        <v>31</v>
      </c>
      <c r="P5" t="s">
        <v>33</v>
      </c>
    </row>
    <row r="6" spans="1:18" ht="12.75" customHeight="1" x14ac:dyDescent="0.25">
      <c r="A6" t="s">
        <v>24</v>
      </c>
      <c r="B6" s="11" t="s">
        <v>18</v>
      </c>
      <c r="C6" s="42" t="s">
        <v>895</v>
      </c>
      <c r="D6" s="39"/>
      <c r="E6" s="12" t="s">
        <v>896</v>
      </c>
      <c r="F6" s="1"/>
      <c r="G6" s="1"/>
      <c r="H6" s="1"/>
      <c r="I6" s="1"/>
      <c r="J6" s="1"/>
    </row>
    <row r="7" spans="1:18" ht="12.75" customHeight="1" x14ac:dyDescent="0.25">
      <c r="A7" t="s">
        <v>27</v>
      </c>
      <c r="B7" s="11" t="s">
        <v>18</v>
      </c>
      <c r="C7" s="42" t="s">
        <v>897</v>
      </c>
      <c r="D7" s="39"/>
      <c r="E7" s="12" t="s">
        <v>898</v>
      </c>
      <c r="F7" s="1"/>
      <c r="G7" s="1"/>
      <c r="H7" s="1"/>
      <c r="I7" s="1"/>
      <c r="J7" s="1"/>
    </row>
    <row r="8" spans="1:18" ht="12.75" customHeight="1" x14ac:dyDescent="0.25">
      <c r="A8" t="s">
        <v>899</v>
      </c>
      <c r="B8" s="14" t="s">
        <v>28</v>
      </c>
      <c r="C8" s="43" t="s">
        <v>900</v>
      </c>
      <c r="D8" s="44"/>
      <c r="E8" s="15" t="s">
        <v>898</v>
      </c>
      <c r="F8" s="5"/>
      <c r="G8" s="5"/>
      <c r="H8" s="5"/>
      <c r="I8" s="5"/>
      <c r="J8" s="5"/>
    </row>
    <row r="9" spans="1:18" ht="12.75" customHeight="1" x14ac:dyDescent="0.2">
      <c r="A9" s="45" t="s">
        <v>36</v>
      </c>
      <c r="B9" s="45" t="s">
        <v>38</v>
      </c>
      <c r="C9" s="45" t="s">
        <v>40</v>
      </c>
      <c r="D9" s="45" t="s">
        <v>41</v>
      </c>
      <c r="E9" s="45" t="s">
        <v>42</v>
      </c>
      <c r="F9" s="45" t="s">
        <v>44</v>
      </c>
      <c r="G9" s="45" t="s">
        <v>46</v>
      </c>
      <c r="H9" s="45" t="s">
        <v>48</v>
      </c>
      <c r="I9" s="45"/>
      <c r="J9" s="45" t="s">
        <v>53</v>
      </c>
    </row>
    <row r="10" spans="1:18" ht="12.75" customHeight="1" x14ac:dyDescent="0.2">
      <c r="A10" s="45"/>
      <c r="B10" s="45"/>
      <c r="C10" s="45"/>
      <c r="D10" s="45"/>
      <c r="E10" s="45"/>
      <c r="F10" s="45"/>
      <c r="G10" s="45"/>
      <c r="H10" s="13" t="s">
        <v>49</v>
      </c>
      <c r="I10" s="13" t="s">
        <v>51</v>
      </c>
      <c r="J10" s="45"/>
    </row>
    <row r="11" spans="1:18" ht="12.75" customHeight="1" x14ac:dyDescent="0.2">
      <c r="A11" s="13" t="s">
        <v>37</v>
      </c>
      <c r="B11" s="13" t="s">
        <v>39</v>
      </c>
      <c r="C11" s="13" t="s">
        <v>33</v>
      </c>
      <c r="D11" s="13" t="s">
        <v>32</v>
      </c>
      <c r="E11" s="13" t="s">
        <v>43</v>
      </c>
      <c r="F11" s="13" t="s">
        <v>45</v>
      </c>
      <c r="G11" s="13" t="s">
        <v>47</v>
      </c>
      <c r="H11" s="13" t="s">
        <v>50</v>
      </c>
      <c r="I11" s="13" t="s">
        <v>52</v>
      </c>
      <c r="J11" s="13" t="s">
        <v>54</v>
      </c>
    </row>
    <row r="12" spans="1:18" ht="12.75" customHeight="1" x14ac:dyDescent="0.2">
      <c r="A12" s="21" t="s">
        <v>58</v>
      </c>
      <c r="B12" s="21"/>
      <c r="C12" s="22" t="s">
        <v>52</v>
      </c>
      <c r="D12" s="21"/>
      <c r="E12" s="23" t="s">
        <v>905</v>
      </c>
      <c r="F12" s="21"/>
      <c r="G12" s="21"/>
      <c r="H12" s="21"/>
      <c r="I12" s="24">
        <f>0+Q12</f>
        <v>0</v>
      </c>
      <c r="J12" s="21"/>
      <c r="O12">
        <f>0+R12</f>
        <v>0</v>
      </c>
      <c r="Q12">
        <f>0+I13</f>
        <v>0</v>
      </c>
      <c r="R12">
        <f>0+O13</f>
        <v>0</v>
      </c>
    </row>
    <row r="13" spans="1:18" x14ac:dyDescent="0.2">
      <c r="A13" s="20" t="s">
        <v>60</v>
      </c>
      <c r="B13" s="25" t="s">
        <v>39</v>
      </c>
      <c r="C13" s="25" t="s">
        <v>906</v>
      </c>
      <c r="D13" s="20" t="s">
        <v>66</v>
      </c>
      <c r="E13" s="26" t="s">
        <v>907</v>
      </c>
      <c r="F13" s="27" t="s">
        <v>454</v>
      </c>
      <c r="G13" s="28">
        <v>65.599999999999994</v>
      </c>
      <c r="H13" s="29">
        <v>0</v>
      </c>
      <c r="I13" s="29">
        <f>ROUND(ROUND(H13,2)*ROUND(G13,3),2)</f>
        <v>0</v>
      </c>
      <c r="J13" s="27" t="s">
        <v>64</v>
      </c>
      <c r="O13">
        <f>(I13*21)/100</f>
        <v>0</v>
      </c>
      <c r="P13" t="s">
        <v>33</v>
      </c>
    </row>
    <row r="14" spans="1:18" x14ac:dyDescent="0.2">
      <c r="A14" s="30" t="s">
        <v>65</v>
      </c>
      <c r="E14" s="31" t="s">
        <v>66</v>
      </c>
    </row>
    <row r="15" spans="1:18" ht="76.5" x14ac:dyDescent="0.2">
      <c r="A15" s="32" t="s">
        <v>67</v>
      </c>
      <c r="E15" s="33" t="s">
        <v>908</v>
      </c>
    </row>
    <row r="16" spans="1:18" ht="369.75" x14ac:dyDescent="0.2">
      <c r="A16" t="s">
        <v>68</v>
      </c>
      <c r="E16" s="31" t="s">
        <v>909</v>
      </c>
    </row>
    <row r="17" spans="1:18" ht="12.75" customHeight="1" x14ac:dyDescent="0.2">
      <c r="A17" s="5" t="s">
        <v>58</v>
      </c>
      <c r="B17" s="5"/>
      <c r="C17" s="34" t="s">
        <v>264</v>
      </c>
      <c r="D17" s="5"/>
      <c r="E17" s="23" t="s">
        <v>910</v>
      </c>
      <c r="F17" s="5"/>
      <c r="G17" s="5"/>
      <c r="H17" s="5"/>
      <c r="I17" s="35">
        <f>0+Q17</f>
        <v>0</v>
      </c>
      <c r="J17" s="5"/>
      <c r="O17">
        <f>0+R17</f>
        <v>0</v>
      </c>
      <c r="Q17">
        <f>0+I18+I22+I26+I30+I34+I38+I42+I46+I50+I54+I58+I62+I66+I70+I74+I78+I82+I86+I90</f>
        <v>0</v>
      </c>
      <c r="R17">
        <f>0+O18+O22+O26+O30+O34+O38+O42+O46+O50+O54+O58+O62+O66+O70+O74+O78+O82+O86+O90</f>
        <v>0</v>
      </c>
    </row>
    <row r="18" spans="1:18" x14ac:dyDescent="0.2">
      <c r="A18" s="20" t="s">
        <v>60</v>
      </c>
      <c r="B18" s="25" t="s">
        <v>33</v>
      </c>
      <c r="C18" s="25" t="s">
        <v>911</v>
      </c>
      <c r="D18" s="20" t="s">
        <v>66</v>
      </c>
      <c r="E18" s="26" t="s">
        <v>912</v>
      </c>
      <c r="F18" s="27" t="s">
        <v>76</v>
      </c>
      <c r="G18" s="28">
        <v>6</v>
      </c>
      <c r="H18" s="29">
        <v>0</v>
      </c>
      <c r="I18" s="29">
        <f>ROUND(ROUND(H18,2)*ROUND(G18,3),2)</f>
        <v>0</v>
      </c>
      <c r="J18" s="27" t="s">
        <v>64</v>
      </c>
      <c r="O18">
        <f>(I18*21)/100</f>
        <v>0</v>
      </c>
      <c r="P18" t="s">
        <v>33</v>
      </c>
    </row>
    <row r="19" spans="1:18" x14ac:dyDescent="0.2">
      <c r="A19" s="30" t="s">
        <v>65</v>
      </c>
      <c r="E19" s="31" t="s">
        <v>66</v>
      </c>
    </row>
    <row r="20" spans="1:18" ht="63.75" x14ac:dyDescent="0.2">
      <c r="A20" s="32" t="s">
        <v>67</v>
      </c>
      <c r="E20" s="33" t="s">
        <v>913</v>
      </c>
    </row>
    <row r="21" spans="1:18" ht="38.25" x14ac:dyDescent="0.2">
      <c r="A21" t="s">
        <v>68</v>
      </c>
      <c r="E21" s="31" t="s">
        <v>914</v>
      </c>
    </row>
    <row r="22" spans="1:18" x14ac:dyDescent="0.2">
      <c r="A22" s="20" t="s">
        <v>60</v>
      </c>
      <c r="B22" s="25" t="s">
        <v>32</v>
      </c>
      <c r="C22" s="25" t="s">
        <v>915</v>
      </c>
      <c r="D22" s="20" t="s">
        <v>66</v>
      </c>
      <c r="E22" s="26" t="s">
        <v>916</v>
      </c>
      <c r="F22" s="27" t="s">
        <v>76</v>
      </c>
      <c r="G22" s="28">
        <v>-6</v>
      </c>
      <c r="H22" s="29">
        <v>0</v>
      </c>
      <c r="I22" s="29">
        <f>ROUND(ROUND(H22,2)*ROUND(G22,3),2)</f>
        <v>0</v>
      </c>
      <c r="J22" s="27" t="s">
        <v>64</v>
      </c>
      <c r="O22">
        <f>(I22*21)/100</f>
        <v>0</v>
      </c>
      <c r="P22" t="s">
        <v>33</v>
      </c>
    </row>
    <row r="23" spans="1:18" x14ac:dyDescent="0.2">
      <c r="A23" s="30" t="s">
        <v>65</v>
      </c>
      <c r="E23" s="31" t="s">
        <v>66</v>
      </c>
    </row>
    <row r="24" spans="1:18" ht="63.75" x14ac:dyDescent="0.2">
      <c r="A24" s="32" t="s">
        <v>67</v>
      </c>
      <c r="E24" s="33" t="s">
        <v>917</v>
      </c>
    </row>
    <row r="25" spans="1:18" ht="38.25" x14ac:dyDescent="0.2">
      <c r="A25" t="s">
        <v>68</v>
      </c>
      <c r="E25" s="31" t="s">
        <v>914</v>
      </c>
    </row>
    <row r="26" spans="1:18" x14ac:dyDescent="0.2">
      <c r="A26" s="20" t="s">
        <v>60</v>
      </c>
      <c r="B26" s="25" t="s">
        <v>43</v>
      </c>
      <c r="C26" s="25" t="s">
        <v>918</v>
      </c>
      <c r="D26" s="20" t="s">
        <v>66</v>
      </c>
      <c r="E26" s="26" t="s">
        <v>919</v>
      </c>
      <c r="F26" s="27" t="s">
        <v>454</v>
      </c>
      <c r="G26" s="28">
        <v>158.4</v>
      </c>
      <c r="H26" s="29">
        <v>0</v>
      </c>
      <c r="I26" s="29">
        <f>ROUND(ROUND(H26,2)*ROUND(G26,3),2)</f>
        <v>0</v>
      </c>
      <c r="J26" s="27" t="s">
        <v>64</v>
      </c>
      <c r="O26">
        <f>(I26*21)/100</f>
        <v>0</v>
      </c>
      <c r="P26" t="s">
        <v>33</v>
      </c>
    </row>
    <row r="27" spans="1:18" x14ac:dyDescent="0.2">
      <c r="A27" s="30" t="s">
        <v>65</v>
      </c>
      <c r="E27" s="31" t="s">
        <v>66</v>
      </c>
    </row>
    <row r="28" spans="1:18" ht="63.75" x14ac:dyDescent="0.2">
      <c r="A28" s="32" t="s">
        <v>67</v>
      </c>
      <c r="E28" s="33" t="s">
        <v>920</v>
      </c>
    </row>
    <row r="29" spans="1:18" ht="89.25" x14ac:dyDescent="0.2">
      <c r="A29" t="s">
        <v>68</v>
      </c>
      <c r="E29" s="31" t="s">
        <v>921</v>
      </c>
    </row>
    <row r="30" spans="1:18" x14ac:dyDescent="0.2">
      <c r="A30" s="20" t="s">
        <v>60</v>
      </c>
      <c r="B30" s="25" t="s">
        <v>45</v>
      </c>
      <c r="C30" s="25" t="s">
        <v>922</v>
      </c>
      <c r="D30" s="20" t="s">
        <v>66</v>
      </c>
      <c r="E30" s="26" t="s">
        <v>923</v>
      </c>
      <c r="F30" s="27" t="s">
        <v>454</v>
      </c>
      <c r="G30" s="28">
        <v>209.6</v>
      </c>
      <c r="H30" s="29">
        <v>0</v>
      </c>
      <c r="I30" s="29">
        <f>ROUND(ROUND(H30,2)*ROUND(G30,3),2)</f>
        <v>0</v>
      </c>
      <c r="J30" s="27" t="s">
        <v>64</v>
      </c>
      <c r="O30">
        <f>(I30*21)/100</f>
        <v>0</v>
      </c>
      <c r="P30" t="s">
        <v>33</v>
      </c>
    </row>
    <row r="31" spans="1:18" x14ac:dyDescent="0.2">
      <c r="A31" s="30" t="s">
        <v>65</v>
      </c>
      <c r="E31" s="31" t="s">
        <v>66</v>
      </c>
    </row>
    <row r="32" spans="1:18" ht="63.75" x14ac:dyDescent="0.2">
      <c r="A32" s="32" t="s">
        <v>67</v>
      </c>
      <c r="E32" s="33" t="s">
        <v>924</v>
      </c>
    </row>
    <row r="33" spans="1:16" ht="89.25" x14ac:dyDescent="0.2">
      <c r="A33" t="s">
        <v>68</v>
      </c>
      <c r="E33" s="31" t="s">
        <v>921</v>
      </c>
    </row>
    <row r="34" spans="1:16" ht="25.5" x14ac:dyDescent="0.2">
      <c r="A34" s="20" t="s">
        <v>60</v>
      </c>
      <c r="B34" s="25" t="s">
        <v>47</v>
      </c>
      <c r="C34" s="25" t="s">
        <v>925</v>
      </c>
      <c r="D34" s="20" t="s">
        <v>66</v>
      </c>
      <c r="E34" s="26" t="s">
        <v>926</v>
      </c>
      <c r="F34" s="27" t="s">
        <v>87</v>
      </c>
      <c r="G34" s="28">
        <v>48.5</v>
      </c>
      <c r="H34" s="29">
        <v>0</v>
      </c>
      <c r="I34" s="29">
        <f>ROUND(ROUND(H34,2)*ROUND(G34,3),2)</f>
        <v>0</v>
      </c>
      <c r="J34" s="27" t="s">
        <v>64</v>
      </c>
      <c r="O34">
        <f>(I34*21)/100</f>
        <v>0</v>
      </c>
      <c r="P34" t="s">
        <v>33</v>
      </c>
    </row>
    <row r="35" spans="1:16" x14ac:dyDescent="0.2">
      <c r="A35" s="30" t="s">
        <v>65</v>
      </c>
      <c r="E35" s="31" t="s">
        <v>66</v>
      </c>
    </row>
    <row r="36" spans="1:16" ht="76.5" x14ac:dyDescent="0.2">
      <c r="A36" s="32" t="s">
        <v>67</v>
      </c>
      <c r="E36" s="33" t="s">
        <v>927</v>
      </c>
    </row>
    <row r="37" spans="1:16" ht="318.75" x14ac:dyDescent="0.2">
      <c r="A37" t="s">
        <v>68</v>
      </c>
      <c r="E37" s="31" t="s">
        <v>928</v>
      </c>
    </row>
    <row r="38" spans="1:16" ht="25.5" x14ac:dyDescent="0.2">
      <c r="A38" s="20" t="s">
        <v>60</v>
      </c>
      <c r="B38" s="25" t="s">
        <v>89</v>
      </c>
      <c r="C38" s="25" t="s">
        <v>929</v>
      </c>
      <c r="D38" s="20" t="s">
        <v>66</v>
      </c>
      <c r="E38" s="26" t="s">
        <v>930</v>
      </c>
      <c r="F38" s="27" t="s">
        <v>87</v>
      </c>
      <c r="G38" s="28">
        <v>1203</v>
      </c>
      <c r="H38" s="29">
        <v>0</v>
      </c>
      <c r="I38" s="29">
        <f>ROUND(ROUND(H38,2)*ROUND(G38,3),2)</f>
        <v>0</v>
      </c>
      <c r="J38" s="27" t="s">
        <v>64</v>
      </c>
      <c r="O38">
        <f>(I38*21)/100</f>
        <v>0</v>
      </c>
      <c r="P38" t="s">
        <v>33</v>
      </c>
    </row>
    <row r="39" spans="1:16" x14ac:dyDescent="0.2">
      <c r="A39" s="30" t="s">
        <v>65</v>
      </c>
      <c r="E39" s="31" t="s">
        <v>66</v>
      </c>
    </row>
    <row r="40" spans="1:16" ht="76.5" x14ac:dyDescent="0.2">
      <c r="A40" s="32" t="s">
        <v>67</v>
      </c>
      <c r="E40" s="33" t="s">
        <v>931</v>
      </c>
    </row>
    <row r="41" spans="1:16" ht="114.75" x14ac:dyDescent="0.2">
      <c r="A41" t="s">
        <v>68</v>
      </c>
      <c r="E41" s="31" t="s">
        <v>932</v>
      </c>
    </row>
    <row r="42" spans="1:16" ht="25.5" x14ac:dyDescent="0.2">
      <c r="A42" s="20" t="s">
        <v>60</v>
      </c>
      <c r="B42" s="25" t="s">
        <v>93</v>
      </c>
      <c r="C42" s="25" t="s">
        <v>933</v>
      </c>
      <c r="D42" s="20" t="s">
        <v>66</v>
      </c>
      <c r="E42" s="26" t="s">
        <v>934</v>
      </c>
      <c r="F42" s="27" t="s">
        <v>87</v>
      </c>
      <c r="G42" s="28">
        <v>100</v>
      </c>
      <c r="H42" s="29">
        <v>0</v>
      </c>
      <c r="I42" s="29">
        <f>ROUND(ROUND(H42,2)*ROUND(G42,3),2)</f>
        <v>0</v>
      </c>
      <c r="J42" s="27" t="s">
        <v>64</v>
      </c>
      <c r="O42">
        <f>(I42*21)/100</f>
        <v>0</v>
      </c>
      <c r="P42" t="s">
        <v>33</v>
      </c>
    </row>
    <row r="43" spans="1:16" x14ac:dyDescent="0.2">
      <c r="A43" s="30" t="s">
        <v>65</v>
      </c>
      <c r="E43" s="31" t="s">
        <v>66</v>
      </c>
    </row>
    <row r="44" spans="1:16" ht="63.75" x14ac:dyDescent="0.2">
      <c r="A44" s="32" t="s">
        <v>67</v>
      </c>
      <c r="E44" s="33" t="s">
        <v>935</v>
      </c>
    </row>
    <row r="45" spans="1:16" ht="114.75" x14ac:dyDescent="0.2">
      <c r="A45" t="s">
        <v>68</v>
      </c>
      <c r="E45" s="31" t="s">
        <v>932</v>
      </c>
    </row>
    <row r="46" spans="1:16" ht="25.5" x14ac:dyDescent="0.2">
      <c r="A46" s="20" t="s">
        <v>60</v>
      </c>
      <c r="B46" s="25" t="s">
        <v>50</v>
      </c>
      <c r="C46" s="25" t="s">
        <v>936</v>
      </c>
      <c r="D46" s="20" t="s">
        <v>66</v>
      </c>
      <c r="E46" s="26" t="s">
        <v>937</v>
      </c>
      <c r="F46" s="27" t="s">
        <v>76</v>
      </c>
      <c r="G46" s="28">
        <v>10</v>
      </c>
      <c r="H46" s="29">
        <v>0</v>
      </c>
      <c r="I46" s="29">
        <f>ROUND(ROUND(H46,2)*ROUND(G46,3),2)</f>
        <v>0</v>
      </c>
      <c r="J46" s="27" t="s">
        <v>64</v>
      </c>
      <c r="O46">
        <f>(I46*21)/100</f>
        <v>0</v>
      </c>
      <c r="P46" t="s">
        <v>33</v>
      </c>
    </row>
    <row r="47" spans="1:16" x14ac:dyDescent="0.2">
      <c r="A47" s="30" t="s">
        <v>65</v>
      </c>
      <c r="E47" s="31" t="s">
        <v>66</v>
      </c>
    </row>
    <row r="48" spans="1:16" ht="63.75" x14ac:dyDescent="0.2">
      <c r="A48" s="32" t="s">
        <v>67</v>
      </c>
      <c r="E48" s="33" t="s">
        <v>938</v>
      </c>
    </row>
    <row r="49" spans="1:16" ht="153" x14ac:dyDescent="0.2">
      <c r="A49" t="s">
        <v>68</v>
      </c>
      <c r="E49" s="31" t="s">
        <v>939</v>
      </c>
    </row>
    <row r="50" spans="1:16" x14ac:dyDescent="0.2">
      <c r="A50" s="20" t="s">
        <v>60</v>
      </c>
      <c r="B50" s="25" t="s">
        <v>52</v>
      </c>
      <c r="C50" s="25" t="s">
        <v>940</v>
      </c>
      <c r="D50" s="20" t="s">
        <v>66</v>
      </c>
      <c r="E50" s="26" t="s">
        <v>941</v>
      </c>
      <c r="F50" s="27" t="s">
        <v>942</v>
      </c>
      <c r="G50" s="28">
        <v>152</v>
      </c>
      <c r="H50" s="29">
        <v>0</v>
      </c>
      <c r="I50" s="29">
        <f>ROUND(ROUND(H50,2)*ROUND(G50,3),2)</f>
        <v>0</v>
      </c>
      <c r="J50" s="27" t="s">
        <v>64</v>
      </c>
      <c r="O50">
        <f>(I50*21)/100</f>
        <v>0</v>
      </c>
      <c r="P50" t="s">
        <v>33</v>
      </c>
    </row>
    <row r="51" spans="1:16" x14ac:dyDescent="0.2">
      <c r="A51" s="30" t="s">
        <v>65</v>
      </c>
      <c r="E51" s="31" t="s">
        <v>66</v>
      </c>
    </row>
    <row r="52" spans="1:16" ht="63.75" x14ac:dyDescent="0.2">
      <c r="A52" s="32" t="s">
        <v>67</v>
      </c>
      <c r="E52" s="33" t="s">
        <v>943</v>
      </c>
    </row>
    <row r="53" spans="1:16" ht="153" x14ac:dyDescent="0.2">
      <c r="A53" t="s">
        <v>68</v>
      </c>
      <c r="E53" s="31" t="s">
        <v>944</v>
      </c>
    </row>
    <row r="54" spans="1:16" x14ac:dyDescent="0.2">
      <c r="A54" s="20" t="s">
        <v>60</v>
      </c>
      <c r="B54" s="25" t="s">
        <v>54</v>
      </c>
      <c r="C54" s="25" t="s">
        <v>945</v>
      </c>
      <c r="D54" s="20" t="s">
        <v>66</v>
      </c>
      <c r="E54" s="26" t="s">
        <v>946</v>
      </c>
      <c r="F54" s="27" t="s">
        <v>942</v>
      </c>
      <c r="G54" s="28">
        <v>10</v>
      </c>
      <c r="H54" s="29">
        <v>0</v>
      </c>
      <c r="I54" s="29">
        <f>ROUND(ROUND(H54,2)*ROUND(G54,3),2)</f>
        <v>0</v>
      </c>
      <c r="J54" s="27" t="s">
        <v>64</v>
      </c>
      <c r="O54">
        <f>(I54*21)/100</f>
        <v>0</v>
      </c>
      <c r="P54" t="s">
        <v>33</v>
      </c>
    </row>
    <row r="55" spans="1:16" x14ac:dyDescent="0.2">
      <c r="A55" s="30" t="s">
        <v>65</v>
      </c>
      <c r="E55" s="31" t="s">
        <v>66</v>
      </c>
    </row>
    <row r="56" spans="1:16" ht="63.75" x14ac:dyDescent="0.2">
      <c r="A56" s="32" t="s">
        <v>67</v>
      </c>
      <c r="E56" s="33" t="s">
        <v>947</v>
      </c>
    </row>
    <row r="57" spans="1:16" ht="153" x14ac:dyDescent="0.2">
      <c r="A57" t="s">
        <v>68</v>
      </c>
      <c r="E57" s="31" t="s">
        <v>944</v>
      </c>
    </row>
    <row r="58" spans="1:16" x14ac:dyDescent="0.2">
      <c r="A58" s="20" t="s">
        <v>60</v>
      </c>
      <c r="B58" s="25" t="s">
        <v>106</v>
      </c>
      <c r="C58" s="25" t="s">
        <v>948</v>
      </c>
      <c r="D58" s="20" t="s">
        <v>66</v>
      </c>
      <c r="E58" s="26" t="s">
        <v>949</v>
      </c>
      <c r="F58" s="27" t="s">
        <v>942</v>
      </c>
      <c r="G58" s="28">
        <v>152</v>
      </c>
      <c r="H58" s="29">
        <v>0</v>
      </c>
      <c r="I58" s="29">
        <f>ROUND(ROUND(H58,2)*ROUND(G58,3),2)</f>
        <v>0</v>
      </c>
      <c r="J58" s="27" t="s">
        <v>64</v>
      </c>
      <c r="O58">
        <f>(I58*21)/100</f>
        <v>0</v>
      </c>
      <c r="P58" t="s">
        <v>33</v>
      </c>
    </row>
    <row r="59" spans="1:16" x14ac:dyDescent="0.2">
      <c r="A59" s="30" t="s">
        <v>65</v>
      </c>
      <c r="E59" s="31" t="s">
        <v>66</v>
      </c>
    </row>
    <row r="60" spans="1:16" ht="63.75" x14ac:dyDescent="0.2">
      <c r="A60" s="32" t="s">
        <v>67</v>
      </c>
      <c r="E60" s="33" t="s">
        <v>950</v>
      </c>
    </row>
    <row r="61" spans="1:16" ht="153" x14ac:dyDescent="0.2">
      <c r="A61" t="s">
        <v>68</v>
      </c>
      <c r="E61" s="31" t="s">
        <v>951</v>
      </c>
    </row>
    <row r="62" spans="1:16" x14ac:dyDescent="0.2">
      <c r="A62" s="20" t="s">
        <v>60</v>
      </c>
      <c r="B62" s="25" t="s">
        <v>109</v>
      </c>
      <c r="C62" s="25" t="s">
        <v>952</v>
      </c>
      <c r="D62" s="20" t="s">
        <v>66</v>
      </c>
      <c r="E62" s="26" t="s">
        <v>953</v>
      </c>
      <c r="F62" s="27" t="s">
        <v>76</v>
      </c>
      <c r="G62" s="28">
        <v>2</v>
      </c>
      <c r="H62" s="29">
        <v>0</v>
      </c>
      <c r="I62" s="29">
        <f>ROUND(ROUND(H62,2)*ROUND(G62,3),2)</f>
        <v>0</v>
      </c>
      <c r="J62" s="27" t="s">
        <v>64</v>
      </c>
      <c r="O62">
        <f>(I62*21)/100</f>
        <v>0</v>
      </c>
      <c r="P62" t="s">
        <v>33</v>
      </c>
    </row>
    <row r="63" spans="1:16" x14ac:dyDescent="0.2">
      <c r="A63" s="30" t="s">
        <v>65</v>
      </c>
      <c r="E63" s="31" t="s">
        <v>66</v>
      </c>
    </row>
    <row r="64" spans="1:16" ht="51" x14ac:dyDescent="0.2">
      <c r="A64" s="32" t="s">
        <v>67</v>
      </c>
      <c r="E64" s="33" t="s">
        <v>954</v>
      </c>
    </row>
    <row r="65" spans="1:16" ht="255" x14ac:dyDescent="0.2">
      <c r="A65" t="s">
        <v>68</v>
      </c>
      <c r="E65" s="31" t="s">
        <v>955</v>
      </c>
    </row>
    <row r="66" spans="1:16" x14ac:dyDescent="0.2">
      <c r="A66" s="20" t="s">
        <v>60</v>
      </c>
      <c r="B66" s="25" t="s">
        <v>113</v>
      </c>
      <c r="C66" s="25" t="s">
        <v>956</v>
      </c>
      <c r="D66" s="20" t="s">
        <v>66</v>
      </c>
      <c r="E66" s="26" t="s">
        <v>957</v>
      </c>
      <c r="F66" s="27" t="s">
        <v>76</v>
      </c>
      <c r="G66" s="28">
        <v>4</v>
      </c>
      <c r="H66" s="29">
        <v>0</v>
      </c>
      <c r="I66" s="29">
        <f>ROUND(ROUND(H66,2)*ROUND(G66,3),2)</f>
        <v>0</v>
      </c>
      <c r="J66" s="27" t="s">
        <v>64</v>
      </c>
      <c r="O66">
        <f>(I66*21)/100</f>
        <v>0</v>
      </c>
      <c r="P66" t="s">
        <v>33</v>
      </c>
    </row>
    <row r="67" spans="1:16" x14ac:dyDescent="0.2">
      <c r="A67" s="30" t="s">
        <v>65</v>
      </c>
      <c r="E67" s="31" t="s">
        <v>66</v>
      </c>
    </row>
    <row r="68" spans="1:16" ht="63.75" x14ac:dyDescent="0.2">
      <c r="A68" s="32" t="s">
        <v>67</v>
      </c>
      <c r="E68" s="33" t="s">
        <v>958</v>
      </c>
    </row>
    <row r="69" spans="1:16" ht="255" x14ac:dyDescent="0.2">
      <c r="A69" t="s">
        <v>68</v>
      </c>
      <c r="E69" s="31" t="s">
        <v>955</v>
      </c>
    </row>
    <row r="70" spans="1:16" x14ac:dyDescent="0.2">
      <c r="A70" s="20" t="s">
        <v>60</v>
      </c>
      <c r="B70" s="25" t="s">
        <v>117</v>
      </c>
      <c r="C70" s="25" t="s">
        <v>959</v>
      </c>
      <c r="D70" s="20" t="s">
        <v>66</v>
      </c>
      <c r="E70" s="26" t="s">
        <v>960</v>
      </c>
      <c r="F70" s="27" t="s">
        <v>76</v>
      </c>
      <c r="G70" s="28">
        <v>2</v>
      </c>
      <c r="H70" s="29">
        <v>0</v>
      </c>
      <c r="I70" s="29">
        <f>ROUND(ROUND(H70,2)*ROUND(G70,3),2)</f>
        <v>0</v>
      </c>
      <c r="J70" s="27" t="s">
        <v>64</v>
      </c>
      <c r="O70">
        <f>(I70*21)/100</f>
        <v>0</v>
      </c>
      <c r="P70" t="s">
        <v>33</v>
      </c>
    </row>
    <row r="71" spans="1:16" x14ac:dyDescent="0.2">
      <c r="A71" s="30" t="s">
        <v>65</v>
      </c>
      <c r="E71" s="31" t="s">
        <v>66</v>
      </c>
    </row>
    <row r="72" spans="1:16" ht="76.5" x14ac:dyDescent="0.2">
      <c r="A72" s="32" t="s">
        <v>67</v>
      </c>
      <c r="E72" s="33" t="s">
        <v>961</v>
      </c>
    </row>
    <row r="73" spans="1:16" ht="165.75" x14ac:dyDescent="0.2">
      <c r="A73" t="s">
        <v>68</v>
      </c>
      <c r="E73" s="31" t="s">
        <v>962</v>
      </c>
    </row>
    <row r="74" spans="1:16" x14ac:dyDescent="0.2">
      <c r="A74" s="20" t="s">
        <v>60</v>
      </c>
      <c r="B74" s="25" t="s">
        <v>120</v>
      </c>
      <c r="C74" s="25" t="s">
        <v>963</v>
      </c>
      <c r="D74" s="20" t="s">
        <v>66</v>
      </c>
      <c r="E74" s="26" t="s">
        <v>964</v>
      </c>
      <c r="F74" s="27" t="s">
        <v>76</v>
      </c>
      <c r="G74" s="28">
        <v>22</v>
      </c>
      <c r="H74" s="29">
        <v>0</v>
      </c>
      <c r="I74" s="29">
        <f>ROUND(ROUND(H74,2)*ROUND(G74,3),2)</f>
        <v>0</v>
      </c>
      <c r="J74" s="27" t="s">
        <v>64</v>
      </c>
      <c r="O74">
        <f>(I74*21)/100</f>
        <v>0</v>
      </c>
      <c r="P74" t="s">
        <v>33</v>
      </c>
    </row>
    <row r="75" spans="1:16" x14ac:dyDescent="0.2">
      <c r="A75" s="30" t="s">
        <v>65</v>
      </c>
      <c r="E75" s="31" t="s">
        <v>66</v>
      </c>
    </row>
    <row r="76" spans="1:16" ht="63.75" x14ac:dyDescent="0.2">
      <c r="A76" s="32" t="s">
        <v>67</v>
      </c>
      <c r="E76" s="33" t="s">
        <v>965</v>
      </c>
    </row>
    <row r="77" spans="1:16" ht="153" x14ac:dyDescent="0.2">
      <c r="A77" t="s">
        <v>68</v>
      </c>
      <c r="E77" s="31" t="s">
        <v>966</v>
      </c>
    </row>
    <row r="78" spans="1:16" x14ac:dyDescent="0.2">
      <c r="A78" s="20" t="s">
        <v>60</v>
      </c>
      <c r="B78" s="25" t="s">
        <v>123</v>
      </c>
      <c r="C78" s="25" t="s">
        <v>967</v>
      </c>
      <c r="D78" s="20" t="s">
        <v>66</v>
      </c>
      <c r="E78" s="26" t="s">
        <v>968</v>
      </c>
      <c r="F78" s="27" t="s">
        <v>76</v>
      </c>
      <c r="G78" s="28">
        <v>12</v>
      </c>
      <c r="H78" s="29">
        <v>0</v>
      </c>
      <c r="I78" s="29">
        <f>ROUND(ROUND(H78,2)*ROUND(G78,3),2)</f>
        <v>0</v>
      </c>
      <c r="J78" s="27" t="s">
        <v>64</v>
      </c>
      <c r="O78">
        <f>(I78*21)/100</f>
        <v>0</v>
      </c>
      <c r="P78" t="s">
        <v>33</v>
      </c>
    </row>
    <row r="79" spans="1:16" x14ac:dyDescent="0.2">
      <c r="A79" s="30" t="s">
        <v>65</v>
      </c>
      <c r="E79" s="31" t="s">
        <v>66</v>
      </c>
    </row>
    <row r="80" spans="1:16" ht="63.75" x14ac:dyDescent="0.2">
      <c r="A80" s="32" t="s">
        <v>67</v>
      </c>
      <c r="E80" s="33" t="s">
        <v>969</v>
      </c>
    </row>
    <row r="81" spans="1:18" ht="140.25" x14ac:dyDescent="0.2">
      <c r="A81" t="s">
        <v>68</v>
      </c>
      <c r="E81" s="31" t="s">
        <v>970</v>
      </c>
    </row>
    <row r="82" spans="1:18" ht="25.5" x14ac:dyDescent="0.2">
      <c r="A82" s="20" t="s">
        <v>60</v>
      </c>
      <c r="B82" s="25" t="s">
        <v>126</v>
      </c>
      <c r="C82" s="25" t="s">
        <v>971</v>
      </c>
      <c r="D82" s="20" t="s">
        <v>66</v>
      </c>
      <c r="E82" s="26" t="s">
        <v>972</v>
      </c>
      <c r="F82" s="27" t="s">
        <v>87</v>
      </c>
      <c r="G82" s="28">
        <v>100</v>
      </c>
      <c r="H82" s="29">
        <v>0</v>
      </c>
      <c r="I82" s="29">
        <f>ROUND(ROUND(H82,2)*ROUND(G82,3),2)</f>
        <v>0</v>
      </c>
      <c r="J82" s="27" t="s">
        <v>64</v>
      </c>
      <c r="O82">
        <f>(I82*21)/100</f>
        <v>0</v>
      </c>
      <c r="P82" t="s">
        <v>33</v>
      </c>
    </row>
    <row r="83" spans="1:18" x14ac:dyDescent="0.2">
      <c r="A83" s="30" t="s">
        <v>65</v>
      </c>
      <c r="E83" s="31" t="s">
        <v>66</v>
      </c>
    </row>
    <row r="84" spans="1:18" ht="63.75" x14ac:dyDescent="0.2">
      <c r="A84" s="32" t="s">
        <v>67</v>
      </c>
      <c r="E84" s="33" t="s">
        <v>973</v>
      </c>
    </row>
    <row r="85" spans="1:18" ht="178.5" x14ac:dyDescent="0.2">
      <c r="A85" t="s">
        <v>68</v>
      </c>
      <c r="E85" s="31" t="s">
        <v>974</v>
      </c>
    </row>
    <row r="86" spans="1:18" x14ac:dyDescent="0.2">
      <c r="A86" s="20" t="s">
        <v>60</v>
      </c>
      <c r="B86" s="25" t="s">
        <v>129</v>
      </c>
      <c r="C86" s="25" t="s">
        <v>975</v>
      </c>
      <c r="D86" s="20" t="s">
        <v>66</v>
      </c>
      <c r="E86" s="26" t="s">
        <v>976</v>
      </c>
      <c r="F86" s="27" t="s">
        <v>76</v>
      </c>
      <c r="G86" s="28">
        <v>4</v>
      </c>
      <c r="H86" s="29">
        <v>0</v>
      </c>
      <c r="I86" s="29">
        <f>ROUND(ROUND(H86,2)*ROUND(G86,3),2)</f>
        <v>0</v>
      </c>
      <c r="J86" s="27" t="s">
        <v>64</v>
      </c>
      <c r="O86">
        <f>(I86*21)/100</f>
        <v>0</v>
      </c>
      <c r="P86" t="s">
        <v>33</v>
      </c>
    </row>
    <row r="87" spans="1:18" x14ac:dyDescent="0.2">
      <c r="A87" s="30" t="s">
        <v>65</v>
      </c>
      <c r="E87" s="31" t="s">
        <v>66</v>
      </c>
    </row>
    <row r="88" spans="1:18" ht="63.75" x14ac:dyDescent="0.2">
      <c r="A88" s="32" t="s">
        <v>67</v>
      </c>
      <c r="E88" s="33" t="s">
        <v>977</v>
      </c>
    </row>
    <row r="89" spans="1:18" ht="102" x14ac:dyDescent="0.2">
      <c r="A89" t="s">
        <v>68</v>
      </c>
      <c r="E89" s="31" t="s">
        <v>978</v>
      </c>
    </row>
    <row r="90" spans="1:18" x14ac:dyDescent="0.2">
      <c r="A90" s="20" t="s">
        <v>60</v>
      </c>
      <c r="B90" s="25" t="s">
        <v>133</v>
      </c>
      <c r="C90" s="25" t="s">
        <v>979</v>
      </c>
      <c r="D90" s="20" t="s">
        <v>66</v>
      </c>
      <c r="E90" s="26" t="s">
        <v>980</v>
      </c>
      <c r="F90" s="27" t="s">
        <v>87</v>
      </c>
      <c r="G90" s="28">
        <v>58</v>
      </c>
      <c r="H90" s="29">
        <v>0</v>
      </c>
      <c r="I90" s="29">
        <f>ROUND(ROUND(H90,2)*ROUND(G90,3),2)</f>
        <v>0</v>
      </c>
      <c r="J90" s="27" t="s">
        <v>401</v>
      </c>
      <c r="O90">
        <f>(I90*21)/100</f>
        <v>0</v>
      </c>
      <c r="P90" t="s">
        <v>33</v>
      </c>
    </row>
    <row r="91" spans="1:18" x14ac:dyDescent="0.2">
      <c r="A91" s="30" t="s">
        <v>65</v>
      </c>
      <c r="E91" s="31" t="s">
        <v>66</v>
      </c>
    </row>
    <row r="92" spans="1:18" ht="63.75" x14ac:dyDescent="0.2">
      <c r="A92" s="32" t="s">
        <v>67</v>
      </c>
      <c r="E92" s="33" t="s">
        <v>981</v>
      </c>
    </row>
    <row r="93" spans="1:18" ht="191.25" x14ac:dyDescent="0.2">
      <c r="A93" t="s">
        <v>68</v>
      </c>
      <c r="E93" s="31" t="s">
        <v>982</v>
      </c>
    </row>
    <row r="94" spans="1:18" ht="12.75" customHeight="1" x14ac:dyDescent="0.2">
      <c r="A94" s="5" t="s">
        <v>58</v>
      </c>
      <c r="B94" s="5"/>
      <c r="C94" s="34" t="s">
        <v>361</v>
      </c>
      <c r="D94" s="5"/>
      <c r="E94" s="23" t="s">
        <v>983</v>
      </c>
      <c r="F94" s="5"/>
      <c r="G94" s="5"/>
      <c r="H94" s="5"/>
      <c r="I94" s="35">
        <f>0+Q94</f>
        <v>0</v>
      </c>
      <c r="J94" s="5"/>
      <c r="O94">
        <f>0+R94</f>
        <v>0</v>
      </c>
      <c r="Q94">
        <f>0+I95+I99</f>
        <v>0</v>
      </c>
      <c r="R94">
        <f>0+O95+O99</f>
        <v>0</v>
      </c>
    </row>
    <row r="95" spans="1:18" x14ac:dyDescent="0.2">
      <c r="A95" s="20" t="s">
        <v>60</v>
      </c>
      <c r="B95" s="25" t="s">
        <v>137</v>
      </c>
      <c r="C95" s="25" t="s">
        <v>296</v>
      </c>
      <c r="D95" s="20" t="s">
        <v>66</v>
      </c>
      <c r="E95" s="26" t="s">
        <v>297</v>
      </c>
      <c r="F95" s="27" t="s">
        <v>859</v>
      </c>
      <c r="G95" s="28">
        <v>8</v>
      </c>
      <c r="H95" s="29">
        <v>0</v>
      </c>
      <c r="I95" s="29">
        <f>ROUND(ROUND(H95,2)*ROUND(G95,3),2)</f>
        <v>0</v>
      </c>
      <c r="J95" s="27" t="s">
        <v>64</v>
      </c>
      <c r="O95">
        <f>(I95*21)/100</f>
        <v>0</v>
      </c>
      <c r="P95" t="s">
        <v>33</v>
      </c>
    </row>
    <row r="96" spans="1:18" x14ac:dyDescent="0.2">
      <c r="A96" s="30" t="s">
        <v>65</v>
      </c>
      <c r="E96" s="31" t="s">
        <v>66</v>
      </c>
    </row>
    <row r="97" spans="1:18" ht="25.5" x14ac:dyDescent="0.2">
      <c r="A97" s="32" t="s">
        <v>67</v>
      </c>
      <c r="E97" s="33" t="s">
        <v>984</v>
      </c>
    </row>
    <row r="98" spans="1:18" ht="127.5" x14ac:dyDescent="0.2">
      <c r="A98" t="s">
        <v>68</v>
      </c>
      <c r="E98" s="31" t="s">
        <v>298</v>
      </c>
    </row>
    <row r="99" spans="1:18" x14ac:dyDescent="0.2">
      <c r="A99" s="20" t="s">
        <v>60</v>
      </c>
      <c r="B99" s="25" t="s">
        <v>141</v>
      </c>
      <c r="C99" s="25" t="s">
        <v>300</v>
      </c>
      <c r="D99" s="20" t="s">
        <v>66</v>
      </c>
      <c r="E99" s="26" t="s">
        <v>301</v>
      </c>
      <c r="F99" s="27" t="s">
        <v>859</v>
      </c>
      <c r="G99" s="28">
        <v>8</v>
      </c>
      <c r="H99" s="29">
        <v>0</v>
      </c>
      <c r="I99" s="29">
        <f>ROUND(ROUND(H99,2)*ROUND(G99,3),2)</f>
        <v>0</v>
      </c>
      <c r="J99" s="27" t="s">
        <v>64</v>
      </c>
      <c r="O99">
        <f>(I99*21)/100</f>
        <v>0</v>
      </c>
      <c r="P99" t="s">
        <v>33</v>
      </c>
    </row>
    <row r="100" spans="1:18" x14ac:dyDescent="0.2">
      <c r="A100" s="30" t="s">
        <v>65</v>
      </c>
      <c r="E100" s="31" t="s">
        <v>66</v>
      </c>
    </row>
    <row r="101" spans="1:18" ht="25.5" x14ac:dyDescent="0.2">
      <c r="A101" s="32" t="s">
        <v>67</v>
      </c>
      <c r="E101" s="33" t="s">
        <v>984</v>
      </c>
    </row>
    <row r="102" spans="1:18" ht="140.25" x14ac:dyDescent="0.2">
      <c r="A102" t="s">
        <v>68</v>
      </c>
      <c r="E102" s="31" t="s">
        <v>302</v>
      </c>
    </row>
    <row r="103" spans="1:18" ht="12.75" customHeight="1" x14ac:dyDescent="0.2">
      <c r="A103" s="5" t="s">
        <v>58</v>
      </c>
      <c r="B103" s="5"/>
      <c r="C103" s="34" t="s">
        <v>425</v>
      </c>
      <c r="D103" s="5"/>
      <c r="E103" s="23" t="s">
        <v>985</v>
      </c>
      <c r="F103" s="5"/>
      <c r="G103" s="5"/>
      <c r="H103" s="5"/>
      <c r="I103" s="35">
        <f>0+Q103</f>
        <v>0</v>
      </c>
      <c r="J103" s="5"/>
      <c r="O103">
        <f>0+R103</f>
        <v>0</v>
      </c>
      <c r="Q103">
        <f>0+I104+I108+I112</f>
        <v>0</v>
      </c>
      <c r="R103">
        <f>0+O104+O108+O112</f>
        <v>0</v>
      </c>
    </row>
    <row r="104" spans="1:18" x14ac:dyDescent="0.2">
      <c r="A104" s="20" t="s">
        <v>60</v>
      </c>
      <c r="B104" s="25" t="s">
        <v>146</v>
      </c>
      <c r="C104" s="25" t="s">
        <v>986</v>
      </c>
      <c r="D104" s="20" t="s">
        <v>66</v>
      </c>
      <c r="E104" s="26" t="s">
        <v>987</v>
      </c>
      <c r="F104" s="27" t="s">
        <v>63</v>
      </c>
      <c r="G104" s="28">
        <v>1</v>
      </c>
      <c r="H104" s="29">
        <v>0</v>
      </c>
      <c r="I104" s="29">
        <f>ROUND(ROUND(H104,2)*ROUND(G104,3),2)</f>
        <v>0</v>
      </c>
      <c r="J104" s="27" t="s">
        <v>988</v>
      </c>
      <c r="O104">
        <f>(I104*21)/100</f>
        <v>0</v>
      </c>
      <c r="P104" t="s">
        <v>33</v>
      </c>
    </row>
    <row r="105" spans="1:18" x14ac:dyDescent="0.2">
      <c r="A105" s="30" t="s">
        <v>65</v>
      </c>
      <c r="E105" s="31" t="s">
        <v>66</v>
      </c>
    </row>
    <row r="106" spans="1:18" ht="63.75" x14ac:dyDescent="0.2">
      <c r="A106" s="32" t="s">
        <v>67</v>
      </c>
      <c r="E106" s="33" t="s">
        <v>989</v>
      </c>
    </row>
    <row r="107" spans="1:18" x14ac:dyDescent="0.2">
      <c r="A107" t="s">
        <v>68</v>
      </c>
      <c r="E107" s="31" t="s">
        <v>69</v>
      </c>
    </row>
    <row r="108" spans="1:18" x14ac:dyDescent="0.2">
      <c r="A108" s="20" t="s">
        <v>60</v>
      </c>
      <c r="B108" s="25" t="s">
        <v>150</v>
      </c>
      <c r="C108" s="25" t="s">
        <v>990</v>
      </c>
      <c r="D108" s="20" t="s">
        <v>66</v>
      </c>
      <c r="E108" s="26" t="s">
        <v>991</v>
      </c>
      <c r="F108" s="27" t="s">
        <v>63</v>
      </c>
      <c r="G108" s="28">
        <v>1</v>
      </c>
      <c r="H108" s="29">
        <v>0</v>
      </c>
      <c r="I108" s="29">
        <f>ROUND(ROUND(H108,2)*ROUND(G108,3),2)</f>
        <v>0</v>
      </c>
      <c r="J108" s="27" t="s">
        <v>988</v>
      </c>
      <c r="O108">
        <f>(I108*21)/100</f>
        <v>0</v>
      </c>
      <c r="P108" t="s">
        <v>33</v>
      </c>
    </row>
    <row r="109" spans="1:18" x14ac:dyDescent="0.2">
      <c r="A109" s="30" t="s">
        <v>65</v>
      </c>
      <c r="E109" s="31" t="s">
        <v>66</v>
      </c>
    </row>
    <row r="110" spans="1:18" ht="76.5" x14ac:dyDescent="0.2">
      <c r="A110" s="32" t="s">
        <v>67</v>
      </c>
      <c r="E110" s="33" t="s">
        <v>992</v>
      </c>
    </row>
    <row r="111" spans="1:18" ht="25.5" x14ac:dyDescent="0.2">
      <c r="A111" t="s">
        <v>68</v>
      </c>
      <c r="E111" s="31" t="s">
        <v>993</v>
      </c>
    </row>
    <row r="112" spans="1:18" x14ac:dyDescent="0.2">
      <c r="A112" s="20" t="s">
        <v>60</v>
      </c>
      <c r="B112" s="25" t="s">
        <v>154</v>
      </c>
      <c r="C112" s="25" t="s">
        <v>994</v>
      </c>
      <c r="D112" s="20" t="s">
        <v>66</v>
      </c>
      <c r="E112" s="26" t="s">
        <v>995</v>
      </c>
      <c r="F112" s="27" t="s">
        <v>80</v>
      </c>
      <c r="G112" s="28">
        <v>79</v>
      </c>
      <c r="H112" s="29">
        <v>0</v>
      </c>
      <c r="I112" s="29">
        <f>ROUND(ROUND(H112,2)*ROUND(G112,3),2)</f>
        <v>0</v>
      </c>
      <c r="J112" s="27" t="s">
        <v>988</v>
      </c>
      <c r="O112">
        <f>(I112*21)/100</f>
        <v>0</v>
      </c>
      <c r="P112" t="s">
        <v>33</v>
      </c>
    </row>
    <row r="113" spans="1:18" x14ac:dyDescent="0.2">
      <c r="A113" s="30" t="s">
        <v>65</v>
      </c>
      <c r="E113" s="31" t="s">
        <v>66</v>
      </c>
    </row>
    <row r="114" spans="1:18" ht="63.75" x14ac:dyDescent="0.2">
      <c r="A114" s="32" t="s">
        <v>67</v>
      </c>
      <c r="E114" s="33" t="s">
        <v>996</v>
      </c>
    </row>
    <row r="115" spans="1:18" ht="153" x14ac:dyDescent="0.2">
      <c r="A115" t="s">
        <v>68</v>
      </c>
      <c r="E115" s="31" t="s">
        <v>997</v>
      </c>
    </row>
    <row r="116" spans="1:18" ht="12.75" customHeight="1" x14ac:dyDescent="0.2">
      <c r="A116" s="5" t="s">
        <v>58</v>
      </c>
      <c r="B116" s="5"/>
      <c r="C116" s="34" t="s">
        <v>434</v>
      </c>
      <c r="D116" s="5"/>
      <c r="E116" s="23" t="s">
        <v>998</v>
      </c>
      <c r="F116" s="5"/>
      <c r="G116" s="5"/>
      <c r="H116" s="5"/>
      <c r="I116" s="35">
        <f>0+Q116</f>
        <v>0</v>
      </c>
      <c r="J116" s="5"/>
      <c r="O116">
        <f>0+R116</f>
        <v>0</v>
      </c>
      <c r="Q116">
        <f>0+I117+I121+I125+I129</f>
        <v>0</v>
      </c>
      <c r="R116">
        <f>0+O117+O121+O125+O129</f>
        <v>0</v>
      </c>
    </row>
    <row r="117" spans="1:18" x14ac:dyDescent="0.2">
      <c r="A117" s="20" t="s">
        <v>60</v>
      </c>
      <c r="B117" s="25" t="s">
        <v>158</v>
      </c>
      <c r="C117" s="25" t="s">
        <v>999</v>
      </c>
      <c r="D117" s="20" t="s">
        <v>66</v>
      </c>
      <c r="E117" s="26" t="s">
        <v>1000</v>
      </c>
      <c r="F117" s="27" t="s">
        <v>87</v>
      </c>
      <c r="G117" s="28">
        <v>19.2</v>
      </c>
      <c r="H117" s="29">
        <v>0</v>
      </c>
      <c r="I117" s="29">
        <f>ROUND(ROUND(H117,2)*ROUND(G117,3),2)</f>
        <v>0</v>
      </c>
      <c r="J117" s="27" t="s">
        <v>64</v>
      </c>
      <c r="O117">
        <f>(I117*21)/100</f>
        <v>0</v>
      </c>
      <c r="P117" t="s">
        <v>33</v>
      </c>
    </row>
    <row r="118" spans="1:18" x14ac:dyDescent="0.2">
      <c r="A118" s="30" t="s">
        <v>65</v>
      </c>
      <c r="E118" s="31" t="s">
        <v>66</v>
      </c>
    </row>
    <row r="119" spans="1:18" ht="76.5" x14ac:dyDescent="0.2">
      <c r="A119" s="32" t="s">
        <v>67</v>
      </c>
      <c r="E119" s="33" t="s">
        <v>1001</v>
      </c>
    </row>
    <row r="120" spans="1:18" ht="140.25" x14ac:dyDescent="0.2">
      <c r="A120" t="s">
        <v>68</v>
      </c>
      <c r="E120" s="31" t="s">
        <v>1002</v>
      </c>
    </row>
    <row r="121" spans="1:18" x14ac:dyDescent="0.2">
      <c r="A121" s="20" t="s">
        <v>60</v>
      </c>
      <c r="B121" s="25" t="s">
        <v>163</v>
      </c>
      <c r="C121" s="25" t="s">
        <v>1003</v>
      </c>
      <c r="D121" s="20" t="s">
        <v>66</v>
      </c>
      <c r="E121" s="26" t="s">
        <v>1004</v>
      </c>
      <c r="F121" s="27" t="s">
        <v>859</v>
      </c>
      <c r="G121" s="28">
        <v>1</v>
      </c>
      <c r="H121" s="29">
        <v>0</v>
      </c>
      <c r="I121" s="29">
        <f>ROUND(ROUND(H121,2)*ROUND(G121,3),2)</f>
        <v>0</v>
      </c>
      <c r="J121" s="27" t="s">
        <v>64</v>
      </c>
      <c r="O121">
        <f>(I121*21)/100</f>
        <v>0</v>
      </c>
      <c r="P121" t="s">
        <v>33</v>
      </c>
    </row>
    <row r="122" spans="1:18" x14ac:dyDescent="0.2">
      <c r="A122" s="30" t="s">
        <v>65</v>
      </c>
      <c r="E122" s="31" t="s">
        <v>66</v>
      </c>
    </row>
    <row r="123" spans="1:18" ht="25.5" x14ac:dyDescent="0.2">
      <c r="A123" s="32" t="s">
        <v>67</v>
      </c>
      <c r="E123" s="33" t="s">
        <v>1005</v>
      </c>
    </row>
    <row r="124" spans="1:18" ht="102" x14ac:dyDescent="0.2">
      <c r="A124" t="s">
        <v>68</v>
      </c>
      <c r="E124" s="31" t="s">
        <v>1006</v>
      </c>
    </row>
    <row r="125" spans="1:18" x14ac:dyDescent="0.2">
      <c r="A125" s="20" t="s">
        <v>60</v>
      </c>
      <c r="B125" s="25" t="s">
        <v>167</v>
      </c>
      <c r="C125" s="25" t="s">
        <v>1007</v>
      </c>
      <c r="D125" s="20" t="s">
        <v>66</v>
      </c>
      <c r="E125" s="26" t="s">
        <v>1008</v>
      </c>
      <c r="F125" s="27" t="s">
        <v>859</v>
      </c>
      <c r="G125" s="28">
        <v>2</v>
      </c>
      <c r="H125" s="29">
        <v>0</v>
      </c>
      <c r="I125" s="29">
        <f>ROUND(ROUND(H125,2)*ROUND(G125,3),2)</f>
        <v>0</v>
      </c>
      <c r="J125" s="27" t="s">
        <v>64</v>
      </c>
      <c r="O125">
        <f>(I125*21)/100</f>
        <v>0</v>
      </c>
      <c r="P125" t="s">
        <v>33</v>
      </c>
    </row>
    <row r="126" spans="1:18" x14ac:dyDescent="0.2">
      <c r="A126" s="30" t="s">
        <v>65</v>
      </c>
      <c r="E126" s="31" t="s">
        <v>66</v>
      </c>
    </row>
    <row r="127" spans="1:18" ht="25.5" x14ac:dyDescent="0.2">
      <c r="A127" s="32" t="s">
        <v>67</v>
      </c>
      <c r="E127" s="33" t="s">
        <v>1009</v>
      </c>
    </row>
    <row r="128" spans="1:18" ht="140.25" x14ac:dyDescent="0.2">
      <c r="A128" t="s">
        <v>68</v>
      </c>
      <c r="E128" s="31" t="s">
        <v>1010</v>
      </c>
    </row>
    <row r="129" spans="1:18" x14ac:dyDescent="0.2">
      <c r="A129" s="20" t="s">
        <v>60</v>
      </c>
      <c r="B129" s="25" t="s">
        <v>171</v>
      </c>
      <c r="C129" s="25" t="s">
        <v>1011</v>
      </c>
      <c r="D129" s="20" t="s">
        <v>66</v>
      </c>
      <c r="E129" s="26" t="s">
        <v>1012</v>
      </c>
      <c r="F129" s="27" t="s">
        <v>859</v>
      </c>
      <c r="G129" s="28">
        <v>2</v>
      </c>
      <c r="H129" s="29">
        <v>0</v>
      </c>
      <c r="I129" s="29">
        <f>ROUND(ROUND(H129,2)*ROUND(G129,3),2)</f>
        <v>0</v>
      </c>
      <c r="J129" s="27" t="s">
        <v>64</v>
      </c>
      <c r="O129">
        <f>(I129*21)/100</f>
        <v>0</v>
      </c>
      <c r="P129" t="s">
        <v>33</v>
      </c>
    </row>
    <row r="130" spans="1:18" x14ac:dyDescent="0.2">
      <c r="A130" s="30" t="s">
        <v>65</v>
      </c>
      <c r="E130" s="31" t="s">
        <v>66</v>
      </c>
    </row>
    <row r="131" spans="1:18" ht="25.5" x14ac:dyDescent="0.2">
      <c r="A131" s="32" t="s">
        <v>67</v>
      </c>
      <c r="E131" s="33" t="s">
        <v>1009</v>
      </c>
    </row>
    <row r="132" spans="1:18" ht="114.75" x14ac:dyDescent="0.2">
      <c r="A132" t="s">
        <v>68</v>
      </c>
      <c r="E132" s="31" t="s">
        <v>1013</v>
      </c>
    </row>
    <row r="133" spans="1:18" ht="12.75" customHeight="1" x14ac:dyDescent="0.2">
      <c r="A133" s="5" t="s">
        <v>58</v>
      </c>
      <c r="B133" s="5"/>
      <c r="C133" s="34" t="s">
        <v>447</v>
      </c>
      <c r="D133" s="5"/>
      <c r="E133" s="23" t="s">
        <v>1014</v>
      </c>
      <c r="F133" s="5"/>
      <c r="G133" s="5"/>
      <c r="H133" s="5"/>
      <c r="I133" s="35">
        <f>0+Q133</f>
        <v>0</v>
      </c>
      <c r="J133" s="5"/>
      <c r="O133">
        <f>0+R133</f>
        <v>0</v>
      </c>
      <c r="Q133">
        <f>0+I134+I138+I142+I146</f>
        <v>0</v>
      </c>
      <c r="R133">
        <f>0+O134+O138+O142+O146</f>
        <v>0</v>
      </c>
    </row>
    <row r="134" spans="1:18" x14ac:dyDescent="0.2">
      <c r="A134" s="20" t="s">
        <v>60</v>
      </c>
      <c r="B134" s="25" t="s">
        <v>175</v>
      </c>
      <c r="C134" s="25" t="s">
        <v>1015</v>
      </c>
      <c r="D134" s="20" t="s">
        <v>66</v>
      </c>
      <c r="E134" s="26" t="s">
        <v>1016</v>
      </c>
      <c r="F134" s="27" t="s">
        <v>454</v>
      </c>
      <c r="G134" s="28">
        <v>63.4</v>
      </c>
      <c r="H134" s="29">
        <v>0</v>
      </c>
      <c r="I134" s="29">
        <f>ROUND(ROUND(H134,2)*ROUND(G134,3),2)</f>
        <v>0</v>
      </c>
      <c r="J134" s="27" t="s">
        <v>64</v>
      </c>
      <c r="O134">
        <f>(I134*21)/100</f>
        <v>0</v>
      </c>
      <c r="P134" t="s">
        <v>33</v>
      </c>
    </row>
    <row r="135" spans="1:18" x14ac:dyDescent="0.2">
      <c r="A135" s="30" t="s">
        <v>65</v>
      </c>
      <c r="E135" s="31" t="s">
        <v>66</v>
      </c>
    </row>
    <row r="136" spans="1:18" ht="63.75" x14ac:dyDescent="0.2">
      <c r="A136" s="32" t="s">
        <v>67</v>
      </c>
      <c r="E136" s="33" t="s">
        <v>1017</v>
      </c>
    </row>
    <row r="137" spans="1:18" ht="140.25" x14ac:dyDescent="0.2">
      <c r="A137" t="s">
        <v>68</v>
      </c>
      <c r="E137" s="31" t="s">
        <v>1018</v>
      </c>
    </row>
    <row r="138" spans="1:18" ht="25.5" x14ac:dyDescent="0.2">
      <c r="A138" s="20" t="s">
        <v>60</v>
      </c>
      <c r="B138" s="25" t="s">
        <v>179</v>
      </c>
      <c r="C138" s="25" t="s">
        <v>1019</v>
      </c>
      <c r="D138" s="20" t="s">
        <v>66</v>
      </c>
      <c r="E138" s="26" t="s">
        <v>1020</v>
      </c>
      <c r="F138" s="27" t="s">
        <v>87</v>
      </c>
      <c r="G138" s="28">
        <v>42.7</v>
      </c>
      <c r="H138" s="29">
        <v>0</v>
      </c>
      <c r="I138" s="29">
        <f>ROUND(ROUND(H138,2)*ROUND(G138,3),2)</f>
        <v>0</v>
      </c>
      <c r="J138" s="27" t="s">
        <v>64</v>
      </c>
      <c r="O138">
        <f>(I138*21)/100</f>
        <v>0</v>
      </c>
      <c r="P138" t="s">
        <v>33</v>
      </c>
    </row>
    <row r="139" spans="1:18" x14ac:dyDescent="0.2">
      <c r="A139" s="30" t="s">
        <v>65</v>
      </c>
      <c r="E139" s="31" t="s">
        <v>66</v>
      </c>
    </row>
    <row r="140" spans="1:18" ht="102" x14ac:dyDescent="0.2">
      <c r="A140" s="32" t="s">
        <v>67</v>
      </c>
      <c r="E140" s="33" t="s">
        <v>1021</v>
      </c>
    </row>
    <row r="141" spans="1:18" ht="204" x14ac:dyDescent="0.2">
      <c r="A141" t="s">
        <v>68</v>
      </c>
      <c r="E141" s="31" t="s">
        <v>1022</v>
      </c>
    </row>
    <row r="142" spans="1:18" ht="25.5" x14ac:dyDescent="0.2">
      <c r="A142" s="20" t="s">
        <v>60</v>
      </c>
      <c r="B142" s="25" t="s">
        <v>183</v>
      </c>
      <c r="C142" s="25" t="s">
        <v>1023</v>
      </c>
      <c r="D142" s="20" t="s">
        <v>66</v>
      </c>
      <c r="E142" s="26" t="s">
        <v>1024</v>
      </c>
      <c r="F142" s="27" t="s">
        <v>87</v>
      </c>
      <c r="G142" s="28">
        <v>5.3</v>
      </c>
      <c r="H142" s="29">
        <v>0</v>
      </c>
      <c r="I142" s="29">
        <f>ROUND(ROUND(H142,2)*ROUND(G142,3),2)</f>
        <v>0</v>
      </c>
      <c r="J142" s="27" t="s">
        <v>64</v>
      </c>
      <c r="O142">
        <f>(I142*21)/100</f>
        <v>0</v>
      </c>
      <c r="P142" t="s">
        <v>33</v>
      </c>
    </row>
    <row r="143" spans="1:18" x14ac:dyDescent="0.2">
      <c r="A143" s="30" t="s">
        <v>65</v>
      </c>
      <c r="E143" s="31" t="s">
        <v>66</v>
      </c>
    </row>
    <row r="144" spans="1:18" ht="63.75" x14ac:dyDescent="0.2">
      <c r="A144" s="32" t="s">
        <v>67</v>
      </c>
      <c r="E144" s="33" t="s">
        <v>1025</v>
      </c>
    </row>
    <row r="145" spans="1:18" ht="204" x14ac:dyDescent="0.2">
      <c r="A145" t="s">
        <v>68</v>
      </c>
      <c r="E145" s="31" t="s">
        <v>1026</v>
      </c>
    </row>
    <row r="146" spans="1:18" x14ac:dyDescent="0.2">
      <c r="A146" s="20" t="s">
        <v>60</v>
      </c>
      <c r="B146" s="25" t="s">
        <v>187</v>
      </c>
      <c r="C146" s="25" t="s">
        <v>1027</v>
      </c>
      <c r="D146" s="20" t="s">
        <v>66</v>
      </c>
      <c r="E146" s="26" t="s">
        <v>1028</v>
      </c>
      <c r="F146" s="27" t="s">
        <v>859</v>
      </c>
      <c r="G146" s="28">
        <v>3</v>
      </c>
      <c r="H146" s="29">
        <v>0</v>
      </c>
      <c r="I146" s="29">
        <f>ROUND(ROUND(H146,2)*ROUND(G146,3),2)</f>
        <v>0</v>
      </c>
      <c r="J146" s="27" t="s">
        <v>64</v>
      </c>
      <c r="O146">
        <f>(I146*21)/100</f>
        <v>0</v>
      </c>
      <c r="P146" t="s">
        <v>33</v>
      </c>
    </row>
    <row r="147" spans="1:18" x14ac:dyDescent="0.2">
      <c r="A147" s="30" t="s">
        <v>65</v>
      </c>
      <c r="E147" s="31" t="s">
        <v>66</v>
      </c>
    </row>
    <row r="148" spans="1:18" ht="25.5" x14ac:dyDescent="0.2">
      <c r="A148" s="32" t="s">
        <v>67</v>
      </c>
      <c r="E148" s="33" t="s">
        <v>1029</v>
      </c>
    </row>
    <row r="149" spans="1:18" ht="127.5" x14ac:dyDescent="0.2">
      <c r="A149" t="s">
        <v>68</v>
      </c>
      <c r="E149" s="31" t="s">
        <v>1030</v>
      </c>
    </row>
    <row r="150" spans="1:18" ht="12.75" customHeight="1" x14ac:dyDescent="0.2">
      <c r="A150" s="5" t="s">
        <v>58</v>
      </c>
      <c r="B150" s="5"/>
      <c r="C150" s="34" t="s">
        <v>528</v>
      </c>
      <c r="D150" s="5"/>
      <c r="E150" s="23" t="s">
        <v>529</v>
      </c>
      <c r="F150" s="5"/>
      <c r="G150" s="5"/>
      <c r="H150" s="5"/>
      <c r="I150" s="35">
        <f>0+Q150</f>
        <v>0</v>
      </c>
      <c r="J150" s="5"/>
      <c r="O150">
        <f>0+R150</f>
        <v>0</v>
      </c>
      <c r="Q150">
        <f>0+I151+I155+I159+I163+I167+I171+I175+I179</f>
        <v>0</v>
      </c>
      <c r="R150">
        <f>0+O151+O155+O159+O163+O167+O171+O175+O179</f>
        <v>0</v>
      </c>
    </row>
    <row r="151" spans="1:18" ht="38.25" x14ac:dyDescent="0.2">
      <c r="A151" s="20" t="s">
        <v>60</v>
      </c>
      <c r="B151" s="25" t="s">
        <v>191</v>
      </c>
      <c r="C151" s="25" t="s">
        <v>1031</v>
      </c>
      <c r="D151" s="20" t="s">
        <v>425</v>
      </c>
      <c r="E151" s="26" t="s">
        <v>1032</v>
      </c>
      <c r="F151" s="27" t="s">
        <v>533</v>
      </c>
      <c r="G151" s="28">
        <v>124.64</v>
      </c>
      <c r="H151" s="29">
        <v>0</v>
      </c>
      <c r="I151" s="29">
        <f>ROUND(ROUND(H151,2)*ROUND(G151,3),2)</f>
        <v>0</v>
      </c>
      <c r="J151" s="27" t="s">
        <v>988</v>
      </c>
      <c r="O151">
        <f>(I151*21)/100</f>
        <v>0</v>
      </c>
      <c r="P151" t="s">
        <v>33</v>
      </c>
    </row>
    <row r="152" spans="1:18" x14ac:dyDescent="0.2">
      <c r="A152" s="30" t="s">
        <v>65</v>
      </c>
      <c r="E152" s="38" t="s">
        <v>1626</v>
      </c>
    </row>
    <row r="153" spans="1:18" ht="51" x14ac:dyDescent="0.2">
      <c r="A153" s="32" t="s">
        <v>67</v>
      </c>
      <c r="E153" s="33" t="s">
        <v>1033</v>
      </c>
    </row>
    <row r="154" spans="1:18" ht="102" x14ac:dyDescent="0.2">
      <c r="A154" t="s">
        <v>68</v>
      </c>
      <c r="E154" s="31" t="s">
        <v>1034</v>
      </c>
    </row>
    <row r="155" spans="1:18" ht="38.25" x14ac:dyDescent="0.2">
      <c r="A155" s="20" t="s">
        <v>60</v>
      </c>
      <c r="B155" s="25" t="s">
        <v>195</v>
      </c>
      <c r="C155" s="25" t="s">
        <v>1035</v>
      </c>
      <c r="D155" s="20" t="s">
        <v>425</v>
      </c>
      <c r="E155" s="26" t="s">
        <v>1036</v>
      </c>
      <c r="F155" s="27" t="s">
        <v>533</v>
      </c>
      <c r="G155" s="28">
        <v>122.64</v>
      </c>
      <c r="H155" s="29">
        <v>0</v>
      </c>
      <c r="I155" s="29">
        <f>ROUND(ROUND(H155,2)*ROUND(G155,3),2)</f>
        <v>0</v>
      </c>
      <c r="J155" s="27" t="s">
        <v>988</v>
      </c>
      <c r="O155">
        <f>(I155*21)/100</f>
        <v>0</v>
      </c>
      <c r="P155" t="s">
        <v>33</v>
      </c>
    </row>
    <row r="156" spans="1:18" x14ac:dyDescent="0.2">
      <c r="A156" s="30" t="s">
        <v>65</v>
      </c>
      <c r="E156" s="38" t="s">
        <v>1626</v>
      </c>
    </row>
    <row r="157" spans="1:18" ht="51" x14ac:dyDescent="0.2">
      <c r="A157" s="32" t="s">
        <v>67</v>
      </c>
      <c r="E157" s="33" t="s">
        <v>1037</v>
      </c>
    </row>
    <row r="158" spans="1:18" ht="127.5" x14ac:dyDescent="0.2">
      <c r="A158" t="s">
        <v>68</v>
      </c>
      <c r="E158" s="31" t="s">
        <v>1038</v>
      </c>
    </row>
    <row r="159" spans="1:18" ht="38.25" x14ac:dyDescent="0.2">
      <c r="A159" s="20" t="s">
        <v>60</v>
      </c>
      <c r="B159" s="25" t="s">
        <v>199</v>
      </c>
      <c r="C159" s="25" t="s">
        <v>1039</v>
      </c>
      <c r="D159" s="20" t="s">
        <v>425</v>
      </c>
      <c r="E159" s="26" t="s">
        <v>1040</v>
      </c>
      <c r="F159" s="27" t="s">
        <v>533</v>
      </c>
      <c r="G159" s="28">
        <v>21.4</v>
      </c>
      <c r="H159" s="29">
        <v>0</v>
      </c>
      <c r="I159" s="29">
        <f>ROUND(ROUND(H159,2)*ROUND(G159,3),2)</f>
        <v>0</v>
      </c>
      <c r="J159" s="27" t="s">
        <v>988</v>
      </c>
      <c r="O159">
        <f>(I159*21)/100</f>
        <v>0</v>
      </c>
      <c r="P159" t="s">
        <v>33</v>
      </c>
    </row>
    <row r="160" spans="1:18" x14ac:dyDescent="0.2">
      <c r="A160" s="30" t="s">
        <v>65</v>
      </c>
      <c r="E160" s="38" t="s">
        <v>1626</v>
      </c>
    </row>
    <row r="161" spans="1:16" ht="89.25" x14ac:dyDescent="0.2">
      <c r="A161" s="32" t="s">
        <v>67</v>
      </c>
      <c r="E161" s="33" t="s">
        <v>1041</v>
      </c>
    </row>
    <row r="162" spans="1:16" ht="127.5" x14ac:dyDescent="0.2">
      <c r="A162" t="s">
        <v>68</v>
      </c>
      <c r="E162" s="31" t="s">
        <v>1038</v>
      </c>
    </row>
    <row r="163" spans="1:16" ht="38.25" x14ac:dyDescent="0.2">
      <c r="A163" s="20" t="s">
        <v>60</v>
      </c>
      <c r="B163" s="25" t="s">
        <v>203</v>
      </c>
      <c r="C163" s="25" t="s">
        <v>1042</v>
      </c>
      <c r="D163" s="20" t="s">
        <v>425</v>
      </c>
      <c r="E163" s="26" t="s">
        <v>1043</v>
      </c>
      <c r="F163" s="27" t="s">
        <v>533</v>
      </c>
      <c r="G163" s="28">
        <v>0.03</v>
      </c>
      <c r="H163" s="29">
        <v>0</v>
      </c>
      <c r="I163" s="29">
        <f>ROUND(ROUND(H163,2)*ROUND(G163,3),2)</f>
        <v>0</v>
      </c>
      <c r="J163" s="27" t="s">
        <v>988</v>
      </c>
      <c r="O163">
        <f>(I163*21)/100</f>
        <v>0</v>
      </c>
      <c r="P163" t="s">
        <v>33</v>
      </c>
    </row>
    <row r="164" spans="1:16" x14ac:dyDescent="0.2">
      <c r="A164" s="30" t="s">
        <v>65</v>
      </c>
      <c r="E164" s="38" t="s">
        <v>1626</v>
      </c>
    </row>
    <row r="165" spans="1:16" ht="89.25" x14ac:dyDescent="0.2">
      <c r="A165" s="32" t="s">
        <v>67</v>
      </c>
      <c r="E165" s="33" t="s">
        <v>1044</v>
      </c>
    </row>
    <row r="166" spans="1:16" ht="127.5" x14ac:dyDescent="0.2">
      <c r="A166" t="s">
        <v>68</v>
      </c>
      <c r="E166" s="31" t="s">
        <v>1038</v>
      </c>
    </row>
    <row r="167" spans="1:16" ht="25.5" x14ac:dyDescent="0.2">
      <c r="A167" s="20" t="s">
        <v>60</v>
      </c>
      <c r="B167" s="25" t="s">
        <v>207</v>
      </c>
      <c r="C167" s="25" t="s">
        <v>1045</v>
      </c>
      <c r="D167" s="20" t="s">
        <v>425</v>
      </c>
      <c r="E167" s="26" t="s">
        <v>1046</v>
      </c>
      <c r="F167" s="27" t="s">
        <v>533</v>
      </c>
      <c r="G167" s="28">
        <v>6.2E-2</v>
      </c>
      <c r="H167" s="29">
        <v>0</v>
      </c>
      <c r="I167" s="29">
        <f>ROUND(ROUND(H167,2)*ROUND(G167,3),2)</f>
        <v>0</v>
      </c>
      <c r="J167" s="27" t="s">
        <v>988</v>
      </c>
      <c r="O167">
        <f>(I167*21)/100</f>
        <v>0</v>
      </c>
      <c r="P167" t="s">
        <v>33</v>
      </c>
    </row>
    <row r="168" spans="1:16" x14ac:dyDescent="0.2">
      <c r="A168" s="30" t="s">
        <v>65</v>
      </c>
      <c r="E168" s="38" t="s">
        <v>1626</v>
      </c>
    </row>
    <row r="169" spans="1:16" ht="89.25" x14ac:dyDescent="0.2">
      <c r="A169" s="32" t="s">
        <v>67</v>
      </c>
      <c r="E169" s="33" t="s">
        <v>1047</v>
      </c>
    </row>
    <row r="170" spans="1:16" ht="127.5" x14ac:dyDescent="0.2">
      <c r="A170" t="s">
        <v>68</v>
      </c>
      <c r="E170" s="31" t="s">
        <v>1038</v>
      </c>
    </row>
    <row r="171" spans="1:16" ht="38.25" x14ac:dyDescent="0.2">
      <c r="A171" s="20" t="s">
        <v>60</v>
      </c>
      <c r="B171" s="25" t="s">
        <v>211</v>
      </c>
      <c r="C171" s="25" t="s">
        <v>1048</v>
      </c>
      <c r="D171" s="20" t="s">
        <v>425</v>
      </c>
      <c r="E171" s="26" t="s">
        <v>1049</v>
      </c>
      <c r="F171" s="27" t="s">
        <v>533</v>
      </c>
      <c r="G171" s="28">
        <v>10.5</v>
      </c>
      <c r="H171" s="29">
        <v>0</v>
      </c>
      <c r="I171" s="29">
        <f>ROUND(ROUND(H171,2)*ROUND(G171,3),2)</f>
        <v>0</v>
      </c>
      <c r="J171" s="27" t="s">
        <v>988</v>
      </c>
      <c r="O171">
        <f>(I171*21)/100</f>
        <v>0</v>
      </c>
      <c r="P171" t="s">
        <v>33</v>
      </c>
    </row>
    <row r="172" spans="1:16" x14ac:dyDescent="0.2">
      <c r="A172" s="30" t="s">
        <v>65</v>
      </c>
      <c r="E172" s="38" t="s">
        <v>1626</v>
      </c>
    </row>
    <row r="173" spans="1:16" ht="38.25" x14ac:dyDescent="0.2">
      <c r="A173" s="32" t="s">
        <v>67</v>
      </c>
      <c r="E173" s="33" t="s">
        <v>1050</v>
      </c>
    </row>
    <row r="174" spans="1:16" ht="127.5" x14ac:dyDescent="0.2">
      <c r="A174" t="s">
        <v>68</v>
      </c>
      <c r="E174" s="31" t="s">
        <v>1038</v>
      </c>
    </row>
    <row r="175" spans="1:16" ht="25.5" x14ac:dyDescent="0.2">
      <c r="A175" s="20" t="s">
        <v>60</v>
      </c>
      <c r="B175" s="25" t="s">
        <v>215</v>
      </c>
      <c r="C175" s="25" t="s">
        <v>1051</v>
      </c>
      <c r="D175" s="20" t="s">
        <v>425</v>
      </c>
      <c r="E175" s="26" t="s">
        <v>1052</v>
      </c>
      <c r="F175" s="27" t="s">
        <v>533</v>
      </c>
      <c r="G175" s="28">
        <v>0.8</v>
      </c>
      <c r="H175" s="29">
        <v>0</v>
      </c>
      <c r="I175" s="29">
        <f>ROUND(ROUND(H175,2)*ROUND(G175,3),2)</f>
        <v>0</v>
      </c>
      <c r="J175" s="27" t="s">
        <v>988</v>
      </c>
      <c r="O175">
        <f>(I175*21)/100</f>
        <v>0</v>
      </c>
      <c r="P175" t="s">
        <v>33</v>
      </c>
    </row>
    <row r="176" spans="1:16" x14ac:dyDescent="0.2">
      <c r="A176" s="30" t="s">
        <v>65</v>
      </c>
      <c r="E176" s="38" t="s">
        <v>1626</v>
      </c>
    </row>
    <row r="177" spans="1:16" ht="63.75" x14ac:dyDescent="0.2">
      <c r="A177" s="32" t="s">
        <v>67</v>
      </c>
      <c r="E177" s="33" t="s">
        <v>1053</v>
      </c>
    </row>
    <row r="178" spans="1:16" ht="127.5" x14ac:dyDescent="0.2">
      <c r="A178" t="s">
        <v>68</v>
      </c>
      <c r="E178" s="31" t="s">
        <v>1038</v>
      </c>
    </row>
    <row r="179" spans="1:16" ht="25.5" x14ac:dyDescent="0.2">
      <c r="A179" s="20" t="s">
        <v>60</v>
      </c>
      <c r="B179" s="25" t="s">
        <v>219</v>
      </c>
      <c r="C179" s="25" t="s">
        <v>550</v>
      </c>
      <c r="D179" s="20" t="s">
        <v>425</v>
      </c>
      <c r="E179" s="26" t="s">
        <v>551</v>
      </c>
      <c r="F179" s="27" t="s">
        <v>533</v>
      </c>
      <c r="G179" s="28">
        <v>7.7750000000000004</v>
      </c>
      <c r="H179" s="29">
        <v>0</v>
      </c>
      <c r="I179" s="29">
        <f>ROUND(ROUND(H179,2)*ROUND(G179,3),2)</f>
        <v>0</v>
      </c>
      <c r="J179" s="27" t="s">
        <v>988</v>
      </c>
      <c r="O179">
        <f>(I179*21)/100</f>
        <v>0</v>
      </c>
      <c r="P179" t="s">
        <v>33</v>
      </c>
    </row>
    <row r="180" spans="1:16" x14ac:dyDescent="0.2">
      <c r="A180" s="30" t="s">
        <v>65</v>
      </c>
      <c r="E180" s="38" t="s">
        <v>1626</v>
      </c>
    </row>
    <row r="181" spans="1:16" ht="89.25" x14ac:dyDescent="0.2">
      <c r="A181" s="32" t="s">
        <v>67</v>
      </c>
      <c r="E181" s="33" t="s">
        <v>1054</v>
      </c>
    </row>
    <row r="182" spans="1:16" ht="89.25" x14ac:dyDescent="0.2">
      <c r="A182" t="s">
        <v>68</v>
      </c>
      <c r="E182" s="31" t="s">
        <v>1055</v>
      </c>
    </row>
  </sheetData>
  <mergeCells count="15">
    <mergeCell ref="E9:E10"/>
    <mergeCell ref="F9:F10"/>
    <mergeCell ref="G9:G10"/>
    <mergeCell ref="H9:I9"/>
    <mergeCell ref="J9:J10"/>
    <mergeCell ref="C8:D8"/>
    <mergeCell ref="A9:A10"/>
    <mergeCell ref="B9:B10"/>
    <mergeCell ref="C9:C10"/>
    <mergeCell ref="D9:D10"/>
    <mergeCell ref="C3:D3"/>
    <mergeCell ref="C4:D4"/>
    <mergeCell ref="C5:D5"/>
    <mergeCell ref="C6:D6"/>
    <mergeCell ref="C7:D7"/>
  </mergeCells>
  <conditionalFormatting sqref="E152">
    <cfRule type="expression" dxfId="27" priority="15">
      <formula>IF(E152="popis položky","Vyznačit",IF(E152="","Vyznačit",""))="Vyznačit"</formula>
    </cfRule>
  </conditionalFormatting>
  <conditionalFormatting sqref="E156">
    <cfRule type="expression" dxfId="26" priority="7">
      <formula>IF(E156="popis položky","Vyznačit",IF(E156="","Vyznačit",""))="Vyznačit"</formula>
    </cfRule>
  </conditionalFormatting>
  <conditionalFormatting sqref="E160">
    <cfRule type="expression" dxfId="25" priority="6">
      <formula>IF(E160="popis položky","Vyznačit",IF(E160="","Vyznačit",""))="Vyznačit"</formula>
    </cfRule>
  </conditionalFormatting>
  <conditionalFormatting sqref="E164">
    <cfRule type="expression" dxfId="24" priority="5">
      <formula>IF(E164="popis položky","Vyznačit",IF(E164="","Vyznačit",""))="Vyznačit"</formula>
    </cfRule>
  </conditionalFormatting>
  <conditionalFormatting sqref="E168">
    <cfRule type="expression" dxfId="23" priority="4">
      <formula>IF(E168="popis položky","Vyznačit",IF(E168="","Vyznačit",""))="Vyznačit"</formula>
    </cfRule>
  </conditionalFormatting>
  <conditionalFormatting sqref="E172">
    <cfRule type="expression" dxfId="22" priority="3">
      <formula>IF(E172="popis položky","Vyznačit",IF(E172="","Vyznačit",""))="Vyznačit"</formula>
    </cfRule>
  </conditionalFormatting>
  <conditionalFormatting sqref="E176">
    <cfRule type="expression" dxfId="21" priority="2">
      <formula>IF(E176="popis položky","Vyznačit",IF(E176="","Vyznačit",""))="Vyznačit"</formula>
    </cfRule>
  </conditionalFormatting>
  <conditionalFormatting sqref="E180">
    <cfRule type="expression" dxfId="20" priority="1">
      <formula>IF(E180="popis položky","Vyznačit",IF(E180="","Vyznačit",""))="Vyznačit"</formula>
    </cfRule>
  </conditionalFormatting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7"/>
  <sheetViews>
    <sheetView workbookViewId="0">
      <pane ySplit="11" topLeftCell="A33" activePane="bottomLeft" state="frozen"/>
      <selection pane="bottomLeft" activeCell="A12" sqref="A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0+O12+O29</f>
        <v>0</v>
      </c>
      <c r="P2" t="s">
        <v>32</v>
      </c>
    </row>
    <row r="3" spans="1:18" ht="15" customHeight="1" x14ac:dyDescent="0.25">
      <c r="A3" t="s">
        <v>12</v>
      </c>
      <c r="B3" s="11" t="s">
        <v>14</v>
      </c>
      <c r="C3" s="42" t="s">
        <v>15</v>
      </c>
      <c r="D3" s="39"/>
      <c r="E3" s="12" t="s">
        <v>16</v>
      </c>
      <c r="F3" s="1"/>
      <c r="G3" s="8"/>
      <c r="H3" s="7" t="s">
        <v>1056</v>
      </c>
      <c r="I3" s="36">
        <f>0+I12+I29</f>
        <v>0</v>
      </c>
      <c r="J3" s="9"/>
      <c r="O3" t="s">
        <v>29</v>
      </c>
      <c r="P3" t="s">
        <v>33</v>
      </c>
    </row>
    <row r="4" spans="1:18" ht="15" customHeight="1" x14ac:dyDescent="0.25">
      <c r="A4" t="s">
        <v>17</v>
      </c>
      <c r="B4" s="11" t="s">
        <v>18</v>
      </c>
      <c r="C4" s="42" t="s">
        <v>891</v>
      </c>
      <c r="D4" s="39"/>
      <c r="E4" s="12" t="s">
        <v>892</v>
      </c>
      <c r="F4" s="1"/>
      <c r="G4" s="1"/>
      <c r="H4" s="10"/>
      <c r="I4" s="10"/>
      <c r="J4" s="1"/>
      <c r="O4" t="s">
        <v>30</v>
      </c>
      <c r="P4" t="s">
        <v>33</v>
      </c>
    </row>
    <row r="5" spans="1:18" ht="12.75" customHeight="1" x14ac:dyDescent="0.25">
      <c r="A5" t="s">
        <v>21</v>
      </c>
      <c r="B5" s="11" t="s">
        <v>18</v>
      </c>
      <c r="C5" s="42" t="s">
        <v>893</v>
      </c>
      <c r="D5" s="39"/>
      <c r="E5" s="12" t="s">
        <v>894</v>
      </c>
      <c r="F5" s="1"/>
      <c r="G5" s="1"/>
      <c r="H5" s="1"/>
      <c r="I5" s="1"/>
      <c r="J5" s="1"/>
      <c r="O5" t="s">
        <v>31</v>
      </c>
      <c r="P5" t="s">
        <v>33</v>
      </c>
    </row>
    <row r="6" spans="1:18" ht="12.75" customHeight="1" x14ac:dyDescent="0.25">
      <c r="A6" t="s">
        <v>24</v>
      </c>
      <c r="B6" s="11" t="s">
        <v>18</v>
      </c>
      <c r="C6" s="42" t="s">
        <v>895</v>
      </c>
      <c r="D6" s="39"/>
      <c r="E6" s="12" t="s">
        <v>896</v>
      </c>
      <c r="F6" s="1"/>
      <c r="G6" s="1"/>
      <c r="H6" s="1"/>
      <c r="I6" s="1"/>
      <c r="J6" s="1"/>
    </row>
    <row r="7" spans="1:18" ht="12.75" customHeight="1" x14ac:dyDescent="0.25">
      <c r="A7" t="s">
        <v>27</v>
      </c>
      <c r="B7" s="11" t="s">
        <v>18</v>
      </c>
      <c r="C7" s="42" t="s">
        <v>897</v>
      </c>
      <c r="D7" s="39"/>
      <c r="E7" s="12" t="s">
        <v>898</v>
      </c>
      <c r="F7" s="1"/>
      <c r="G7" s="1"/>
      <c r="H7" s="1"/>
      <c r="I7" s="1"/>
      <c r="J7" s="1"/>
    </row>
    <row r="8" spans="1:18" ht="12.75" customHeight="1" x14ac:dyDescent="0.25">
      <c r="A8" t="s">
        <v>899</v>
      </c>
      <c r="B8" s="14" t="s">
        <v>28</v>
      </c>
      <c r="C8" s="43" t="s">
        <v>1056</v>
      </c>
      <c r="D8" s="44"/>
      <c r="E8" s="15" t="s">
        <v>1057</v>
      </c>
      <c r="F8" s="5"/>
      <c r="G8" s="5"/>
      <c r="H8" s="5"/>
      <c r="I8" s="5"/>
      <c r="J8" s="5"/>
    </row>
    <row r="9" spans="1:18" ht="12.75" customHeight="1" x14ac:dyDescent="0.2">
      <c r="A9" s="45" t="s">
        <v>36</v>
      </c>
      <c r="B9" s="45" t="s">
        <v>38</v>
      </c>
      <c r="C9" s="45" t="s">
        <v>40</v>
      </c>
      <c r="D9" s="45" t="s">
        <v>41</v>
      </c>
      <c r="E9" s="45" t="s">
        <v>42</v>
      </c>
      <c r="F9" s="45" t="s">
        <v>44</v>
      </c>
      <c r="G9" s="45" t="s">
        <v>46</v>
      </c>
      <c r="H9" s="45" t="s">
        <v>48</v>
      </c>
      <c r="I9" s="45"/>
      <c r="J9" s="45" t="s">
        <v>53</v>
      </c>
    </row>
    <row r="10" spans="1:18" ht="12.75" customHeight="1" x14ac:dyDescent="0.2">
      <c r="A10" s="45"/>
      <c r="B10" s="45"/>
      <c r="C10" s="45"/>
      <c r="D10" s="45"/>
      <c r="E10" s="45"/>
      <c r="F10" s="45"/>
      <c r="G10" s="45"/>
      <c r="H10" s="13" t="s">
        <v>49</v>
      </c>
      <c r="I10" s="13" t="s">
        <v>51</v>
      </c>
      <c r="J10" s="45"/>
    </row>
    <row r="11" spans="1:18" ht="12.75" customHeight="1" x14ac:dyDescent="0.2">
      <c r="A11" s="13" t="s">
        <v>37</v>
      </c>
      <c r="B11" s="13" t="s">
        <v>39</v>
      </c>
      <c r="C11" s="13" t="s">
        <v>33</v>
      </c>
      <c r="D11" s="13" t="s">
        <v>32</v>
      </c>
      <c r="E11" s="13" t="s">
        <v>43</v>
      </c>
      <c r="F11" s="13" t="s">
        <v>45</v>
      </c>
      <c r="G11" s="13" t="s">
        <v>47</v>
      </c>
      <c r="H11" s="13" t="s">
        <v>50</v>
      </c>
      <c r="I11" s="13" t="s">
        <v>52</v>
      </c>
      <c r="J11" s="13" t="s">
        <v>54</v>
      </c>
    </row>
    <row r="12" spans="1:18" ht="12.75" customHeight="1" x14ac:dyDescent="0.2">
      <c r="A12" s="21" t="s">
        <v>58</v>
      </c>
      <c r="B12" s="21"/>
      <c r="C12" s="22" t="s">
        <v>264</v>
      </c>
      <c r="D12" s="21"/>
      <c r="E12" s="23" t="s">
        <v>910</v>
      </c>
      <c r="F12" s="21"/>
      <c r="G12" s="21"/>
      <c r="H12" s="21"/>
      <c r="I12" s="24">
        <f>0+Q12</f>
        <v>0</v>
      </c>
      <c r="J12" s="21"/>
      <c r="O12">
        <f>0+R12</f>
        <v>0</v>
      </c>
      <c r="Q12">
        <f>0+I13+I17+I21+I25</f>
        <v>0</v>
      </c>
      <c r="R12">
        <f>0+O13+O17+O21+O25</f>
        <v>0</v>
      </c>
    </row>
    <row r="13" spans="1:18" x14ac:dyDescent="0.2">
      <c r="A13" s="20" t="s">
        <v>60</v>
      </c>
      <c r="B13" s="25" t="s">
        <v>39</v>
      </c>
      <c r="C13" s="25" t="s">
        <v>922</v>
      </c>
      <c r="D13" s="20" t="s">
        <v>66</v>
      </c>
      <c r="E13" s="26" t="s">
        <v>923</v>
      </c>
      <c r="F13" s="27" t="s">
        <v>454</v>
      </c>
      <c r="G13" s="28">
        <v>69.974999999999994</v>
      </c>
      <c r="H13" s="29">
        <v>0</v>
      </c>
      <c r="I13" s="29">
        <f>ROUND(ROUND(H13,2)*ROUND(G13,3),2)</f>
        <v>0</v>
      </c>
      <c r="J13" s="27" t="s">
        <v>64</v>
      </c>
      <c r="O13">
        <f>(I13*21)/100</f>
        <v>0</v>
      </c>
      <c r="P13" t="s">
        <v>33</v>
      </c>
    </row>
    <row r="14" spans="1:18" x14ac:dyDescent="0.2">
      <c r="A14" s="30" t="s">
        <v>65</v>
      </c>
      <c r="E14" s="31" t="s">
        <v>66</v>
      </c>
    </row>
    <row r="15" spans="1:18" ht="63.75" x14ac:dyDescent="0.2">
      <c r="A15" s="32" t="s">
        <v>67</v>
      </c>
      <c r="E15" s="33" t="s">
        <v>1059</v>
      </c>
    </row>
    <row r="16" spans="1:18" ht="89.25" x14ac:dyDescent="0.2">
      <c r="A16" t="s">
        <v>68</v>
      </c>
      <c r="E16" s="31" t="s">
        <v>921</v>
      </c>
    </row>
    <row r="17" spans="1:18" ht="25.5" x14ac:dyDescent="0.2">
      <c r="A17" s="20" t="s">
        <v>60</v>
      </c>
      <c r="B17" s="25" t="s">
        <v>33</v>
      </c>
      <c r="C17" s="25" t="s">
        <v>1060</v>
      </c>
      <c r="D17" s="20" t="s">
        <v>66</v>
      </c>
      <c r="E17" s="26" t="s">
        <v>1061</v>
      </c>
      <c r="F17" s="27" t="s">
        <v>87</v>
      </c>
      <c r="G17" s="28">
        <v>466.5</v>
      </c>
      <c r="H17" s="29">
        <v>0</v>
      </c>
      <c r="I17" s="29">
        <f>ROUND(ROUND(H17,2)*ROUND(G17,3),2)</f>
        <v>0</v>
      </c>
      <c r="J17" s="27" t="s">
        <v>64</v>
      </c>
      <c r="O17">
        <f>(I17*21)/100</f>
        <v>0</v>
      </c>
      <c r="P17" t="s">
        <v>33</v>
      </c>
    </row>
    <row r="18" spans="1:18" x14ac:dyDescent="0.2">
      <c r="A18" s="30" t="s">
        <v>65</v>
      </c>
      <c r="E18" s="31" t="s">
        <v>66</v>
      </c>
    </row>
    <row r="19" spans="1:18" ht="63.75" x14ac:dyDescent="0.2">
      <c r="A19" s="32" t="s">
        <v>67</v>
      </c>
      <c r="E19" s="33" t="s">
        <v>1062</v>
      </c>
    </row>
    <row r="20" spans="1:18" ht="255" x14ac:dyDescent="0.2">
      <c r="A20" t="s">
        <v>68</v>
      </c>
      <c r="E20" s="31" t="s">
        <v>1063</v>
      </c>
    </row>
    <row r="21" spans="1:18" ht="38.25" x14ac:dyDescent="0.2">
      <c r="A21" s="20" t="s">
        <v>60</v>
      </c>
      <c r="B21" s="25" t="s">
        <v>32</v>
      </c>
      <c r="C21" s="25" t="s">
        <v>1064</v>
      </c>
      <c r="D21" s="20" t="s">
        <v>66</v>
      </c>
      <c r="E21" s="26" t="s">
        <v>1065</v>
      </c>
      <c r="F21" s="27" t="s">
        <v>1066</v>
      </c>
      <c r="G21" s="28">
        <v>1</v>
      </c>
      <c r="H21" s="29">
        <v>0</v>
      </c>
      <c r="I21" s="29">
        <f>ROUND(ROUND(H21,2)*ROUND(G21,3),2)</f>
        <v>0</v>
      </c>
      <c r="J21" s="27" t="s">
        <v>401</v>
      </c>
      <c r="O21">
        <f>(I21*21)/100</f>
        <v>0</v>
      </c>
      <c r="P21" t="s">
        <v>33</v>
      </c>
    </row>
    <row r="22" spans="1:18" x14ac:dyDescent="0.2">
      <c r="A22" s="30" t="s">
        <v>65</v>
      </c>
      <c r="E22" s="31" t="s">
        <v>66</v>
      </c>
    </row>
    <row r="23" spans="1:18" ht="63.75" x14ac:dyDescent="0.2">
      <c r="A23" s="32" t="s">
        <v>67</v>
      </c>
      <c r="E23" s="33" t="s">
        <v>1067</v>
      </c>
    </row>
    <row r="24" spans="1:18" ht="38.25" x14ac:dyDescent="0.2">
      <c r="A24" t="s">
        <v>68</v>
      </c>
      <c r="E24" s="31" t="s">
        <v>1068</v>
      </c>
    </row>
    <row r="25" spans="1:18" x14ac:dyDescent="0.2">
      <c r="A25" s="20" t="s">
        <v>60</v>
      </c>
      <c r="B25" s="25" t="s">
        <v>43</v>
      </c>
      <c r="C25" s="25" t="s">
        <v>1069</v>
      </c>
      <c r="D25" s="20" t="s">
        <v>66</v>
      </c>
      <c r="E25" s="26" t="s">
        <v>1070</v>
      </c>
      <c r="F25" s="27" t="s">
        <v>1071</v>
      </c>
      <c r="G25" s="28">
        <v>1</v>
      </c>
      <c r="H25" s="29">
        <v>0</v>
      </c>
      <c r="I25" s="29">
        <f>ROUND(ROUND(H25,2)*ROUND(G25,3),2)</f>
        <v>0</v>
      </c>
      <c r="J25" s="27" t="s">
        <v>401</v>
      </c>
      <c r="O25">
        <f>(I25*21)/100</f>
        <v>0</v>
      </c>
      <c r="P25" t="s">
        <v>33</v>
      </c>
    </row>
    <row r="26" spans="1:18" x14ac:dyDescent="0.2">
      <c r="A26" s="30" t="s">
        <v>65</v>
      </c>
      <c r="E26" s="31" t="s">
        <v>66</v>
      </c>
    </row>
    <row r="27" spans="1:18" ht="25.5" x14ac:dyDescent="0.2">
      <c r="A27" s="32" t="s">
        <v>67</v>
      </c>
      <c r="E27" s="33" t="s">
        <v>1072</v>
      </c>
    </row>
    <row r="28" spans="1:18" x14ac:dyDescent="0.2">
      <c r="A28" t="s">
        <v>68</v>
      </c>
      <c r="E28" s="31" t="s">
        <v>1073</v>
      </c>
    </row>
    <row r="29" spans="1:18" ht="12.75" customHeight="1" x14ac:dyDescent="0.2">
      <c r="A29" s="5" t="s">
        <v>58</v>
      </c>
      <c r="B29" s="5"/>
      <c r="C29" s="34" t="s">
        <v>50</v>
      </c>
      <c r="D29" s="5"/>
      <c r="E29" s="23" t="s">
        <v>985</v>
      </c>
      <c r="F29" s="5"/>
      <c r="G29" s="5"/>
      <c r="H29" s="5"/>
      <c r="I29" s="35">
        <f>0+Q29</f>
        <v>0</v>
      </c>
      <c r="J29" s="5"/>
      <c r="O29">
        <f>0+R29</f>
        <v>0</v>
      </c>
      <c r="Q29">
        <f>0+I30+I34</f>
        <v>0</v>
      </c>
      <c r="R29">
        <f>0+O30+O34</f>
        <v>0</v>
      </c>
    </row>
    <row r="30" spans="1:18" ht="25.5" x14ac:dyDescent="0.2">
      <c r="A30" s="20" t="s">
        <v>60</v>
      </c>
      <c r="B30" s="25" t="s">
        <v>45</v>
      </c>
      <c r="C30" s="25" t="s">
        <v>1074</v>
      </c>
      <c r="D30" s="20" t="s">
        <v>66</v>
      </c>
      <c r="E30" s="26" t="s">
        <v>1075</v>
      </c>
      <c r="F30" s="27" t="s">
        <v>80</v>
      </c>
      <c r="G30" s="28">
        <v>69.099999999999994</v>
      </c>
      <c r="H30" s="29">
        <v>0</v>
      </c>
      <c r="I30" s="29">
        <f>ROUND(ROUND(H30,2)*ROUND(G30,3),2)</f>
        <v>0</v>
      </c>
      <c r="J30" s="27" t="s">
        <v>64</v>
      </c>
      <c r="O30">
        <f>(I30*21)/100</f>
        <v>0</v>
      </c>
      <c r="P30" t="s">
        <v>33</v>
      </c>
    </row>
    <row r="31" spans="1:18" x14ac:dyDescent="0.2">
      <c r="A31" s="30" t="s">
        <v>65</v>
      </c>
      <c r="E31" s="31" t="s">
        <v>66</v>
      </c>
    </row>
    <row r="32" spans="1:18" ht="51" x14ac:dyDescent="0.2">
      <c r="A32" s="32" t="s">
        <v>67</v>
      </c>
      <c r="E32" s="33" t="s">
        <v>1076</v>
      </c>
    </row>
    <row r="33" spans="1:16" ht="178.5" x14ac:dyDescent="0.2">
      <c r="A33" t="s">
        <v>68</v>
      </c>
      <c r="E33" s="31" t="s">
        <v>1077</v>
      </c>
    </row>
    <row r="34" spans="1:16" x14ac:dyDescent="0.2">
      <c r="A34" s="20" t="s">
        <v>60</v>
      </c>
      <c r="B34" s="25" t="s">
        <v>47</v>
      </c>
      <c r="C34" s="25" t="s">
        <v>1078</v>
      </c>
      <c r="D34" s="20" t="s">
        <v>66</v>
      </c>
      <c r="E34" s="26" t="s">
        <v>1079</v>
      </c>
      <c r="F34" s="27" t="s">
        <v>80</v>
      </c>
      <c r="G34" s="28">
        <v>69.099999999999994</v>
      </c>
      <c r="H34" s="29">
        <v>0</v>
      </c>
      <c r="I34" s="29">
        <f>ROUND(ROUND(H34,2)*ROUND(G34,3),2)</f>
        <v>0</v>
      </c>
      <c r="J34" s="27" t="s">
        <v>64</v>
      </c>
      <c r="O34">
        <f>(I34*21)/100</f>
        <v>0</v>
      </c>
      <c r="P34" t="s">
        <v>33</v>
      </c>
    </row>
    <row r="35" spans="1:16" x14ac:dyDescent="0.2">
      <c r="A35" s="30" t="s">
        <v>65</v>
      </c>
      <c r="E35" s="31" t="s">
        <v>66</v>
      </c>
    </row>
    <row r="36" spans="1:16" ht="51" x14ac:dyDescent="0.2">
      <c r="A36" s="32" t="s">
        <v>67</v>
      </c>
      <c r="E36" s="33" t="s">
        <v>1080</v>
      </c>
    </row>
    <row r="37" spans="1:16" ht="178.5" x14ac:dyDescent="0.2">
      <c r="A37" t="s">
        <v>68</v>
      </c>
      <c r="E37" s="31" t="s">
        <v>1081</v>
      </c>
    </row>
  </sheetData>
  <mergeCells count="15">
    <mergeCell ref="E9:E10"/>
    <mergeCell ref="F9:F10"/>
    <mergeCell ref="G9:G10"/>
    <mergeCell ref="H9:I9"/>
    <mergeCell ref="J9:J10"/>
    <mergeCell ref="C8:D8"/>
    <mergeCell ref="A9:A10"/>
    <mergeCell ref="B9:B10"/>
    <mergeCell ref="C9:C10"/>
    <mergeCell ref="D9:D10"/>
    <mergeCell ref="C3:D3"/>
    <mergeCell ref="C4:D4"/>
    <mergeCell ref="C5:D5"/>
    <mergeCell ref="C6:D6"/>
    <mergeCell ref="C7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101"/>
  <sheetViews>
    <sheetView workbookViewId="0">
      <pane ySplit="10" topLeftCell="A98" activePane="bottomLeft" state="frozen"/>
      <selection pane="bottomLeft" activeCell="E99" sqref="E9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0+O11+O36+O45+O62+O71+O88+O93</f>
        <v>0</v>
      </c>
      <c r="P2" t="s">
        <v>32</v>
      </c>
    </row>
    <row r="3" spans="1:18" ht="15" customHeight="1" x14ac:dyDescent="0.25">
      <c r="A3" t="s">
        <v>12</v>
      </c>
      <c r="B3" s="11" t="s">
        <v>14</v>
      </c>
      <c r="C3" s="42" t="s">
        <v>15</v>
      </c>
      <c r="D3" s="39"/>
      <c r="E3" s="12" t="s">
        <v>16</v>
      </c>
      <c r="F3" s="1"/>
      <c r="G3" s="8"/>
      <c r="H3" s="7" t="s">
        <v>1082</v>
      </c>
      <c r="I3" s="36">
        <f>0+I11+I36+I45+I62+I71+I88+I93</f>
        <v>0</v>
      </c>
      <c r="J3" s="9"/>
      <c r="O3" t="s">
        <v>29</v>
      </c>
      <c r="P3" t="s">
        <v>33</v>
      </c>
    </row>
    <row r="4" spans="1:18" ht="15" customHeight="1" x14ac:dyDescent="0.25">
      <c r="A4" t="s">
        <v>17</v>
      </c>
      <c r="B4" s="11" t="s">
        <v>18</v>
      </c>
      <c r="C4" s="42" t="s">
        <v>891</v>
      </c>
      <c r="D4" s="39"/>
      <c r="E4" s="12" t="s">
        <v>892</v>
      </c>
      <c r="F4" s="1"/>
      <c r="G4" s="1"/>
      <c r="H4" s="10"/>
      <c r="I4" s="10"/>
      <c r="J4" s="1"/>
      <c r="O4" t="s">
        <v>30</v>
      </c>
      <c r="P4" t="s">
        <v>33</v>
      </c>
    </row>
    <row r="5" spans="1:18" ht="12.75" customHeight="1" x14ac:dyDescent="0.25">
      <c r="A5" t="s">
        <v>21</v>
      </c>
      <c r="B5" s="11" t="s">
        <v>18</v>
      </c>
      <c r="C5" s="42" t="s">
        <v>893</v>
      </c>
      <c r="D5" s="39"/>
      <c r="E5" s="12" t="s">
        <v>894</v>
      </c>
      <c r="F5" s="1"/>
      <c r="G5" s="1"/>
      <c r="H5" s="1"/>
      <c r="I5" s="1"/>
      <c r="J5" s="1"/>
      <c r="O5" t="s">
        <v>31</v>
      </c>
      <c r="P5" t="s">
        <v>33</v>
      </c>
    </row>
    <row r="6" spans="1:18" ht="12.75" customHeight="1" x14ac:dyDescent="0.25">
      <c r="A6" t="s">
        <v>24</v>
      </c>
      <c r="B6" s="11" t="s">
        <v>18</v>
      </c>
      <c r="C6" s="42" t="s">
        <v>895</v>
      </c>
      <c r="D6" s="39"/>
      <c r="E6" s="12" t="s">
        <v>896</v>
      </c>
      <c r="F6" s="1"/>
      <c r="G6" s="1"/>
      <c r="H6" s="1"/>
      <c r="I6" s="1"/>
      <c r="J6" s="1"/>
    </row>
    <row r="7" spans="1:18" ht="12.75" customHeight="1" x14ac:dyDescent="0.25">
      <c r="A7" t="s">
        <v>27</v>
      </c>
      <c r="B7" s="14" t="s">
        <v>28</v>
      </c>
      <c r="C7" s="43" t="s">
        <v>1082</v>
      </c>
      <c r="D7" s="44"/>
      <c r="E7" s="15" t="s">
        <v>1083</v>
      </c>
      <c r="F7" s="5"/>
      <c r="G7" s="5"/>
      <c r="H7" s="5"/>
      <c r="I7" s="5"/>
      <c r="J7" s="5"/>
    </row>
    <row r="8" spans="1:18" ht="12.75" customHeight="1" x14ac:dyDescent="0.2">
      <c r="A8" s="45" t="s">
        <v>36</v>
      </c>
      <c r="B8" s="45" t="s">
        <v>38</v>
      </c>
      <c r="C8" s="45" t="s">
        <v>40</v>
      </c>
      <c r="D8" s="45" t="s">
        <v>41</v>
      </c>
      <c r="E8" s="45" t="s">
        <v>42</v>
      </c>
      <c r="F8" s="45" t="s">
        <v>44</v>
      </c>
      <c r="G8" s="45" t="s">
        <v>46</v>
      </c>
      <c r="H8" s="45" t="s">
        <v>48</v>
      </c>
      <c r="I8" s="45"/>
      <c r="J8" s="45" t="s">
        <v>53</v>
      </c>
    </row>
    <row r="9" spans="1:18" ht="12.75" customHeight="1" x14ac:dyDescent="0.2">
      <c r="A9" s="45"/>
      <c r="B9" s="45"/>
      <c r="C9" s="45"/>
      <c r="D9" s="45"/>
      <c r="E9" s="45"/>
      <c r="F9" s="45"/>
      <c r="G9" s="45"/>
      <c r="H9" s="13" t="s">
        <v>49</v>
      </c>
      <c r="I9" s="13" t="s">
        <v>51</v>
      </c>
      <c r="J9" s="45"/>
    </row>
    <row r="10" spans="1:18" ht="12.75" customHeight="1" x14ac:dyDescent="0.2">
      <c r="A10" s="13" t="s">
        <v>37</v>
      </c>
      <c r="B10" s="13" t="s">
        <v>39</v>
      </c>
      <c r="C10" s="13" t="s">
        <v>33</v>
      </c>
      <c r="D10" s="13" t="s">
        <v>32</v>
      </c>
      <c r="E10" s="13" t="s">
        <v>43</v>
      </c>
      <c r="F10" s="13" t="s">
        <v>45</v>
      </c>
      <c r="G10" s="13" t="s">
        <v>47</v>
      </c>
      <c r="H10" s="13" t="s">
        <v>50</v>
      </c>
      <c r="I10" s="13" t="s">
        <v>52</v>
      </c>
      <c r="J10" s="13" t="s">
        <v>54</v>
      </c>
    </row>
    <row r="11" spans="1:18" ht="12.75" customHeight="1" x14ac:dyDescent="0.2">
      <c r="A11" s="21" t="s">
        <v>58</v>
      </c>
      <c r="B11" s="21"/>
      <c r="C11" s="22" t="s">
        <v>52</v>
      </c>
      <c r="D11" s="21"/>
      <c r="E11" s="23" t="s">
        <v>905</v>
      </c>
      <c r="F11" s="21"/>
      <c r="G11" s="21"/>
      <c r="H11" s="21"/>
      <c r="I11" s="24">
        <f>0+Q11</f>
        <v>0</v>
      </c>
      <c r="J11" s="21"/>
      <c r="O11">
        <f>0+R11</f>
        <v>0</v>
      </c>
      <c r="Q11">
        <f>0+I12+I16+I20+I24+I28+I32</f>
        <v>0</v>
      </c>
      <c r="R11">
        <f>0+O12+O16+O20+O24+O28+O32</f>
        <v>0</v>
      </c>
    </row>
    <row r="12" spans="1:18" x14ac:dyDescent="0.2">
      <c r="A12" s="20" t="s">
        <v>60</v>
      </c>
      <c r="B12" s="25" t="s">
        <v>39</v>
      </c>
      <c r="C12" s="25" t="s">
        <v>906</v>
      </c>
      <c r="D12" s="20" t="s">
        <v>66</v>
      </c>
      <c r="E12" s="26" t="s">
        <v>907</v>
      </c>
      <c r="F12" s="27" t="s">
        <v>454</v>
      </c>
      <c r="G12" s="28">
        <v>201.5</v>
      </c>
      <c r="H12" s="29">
        <v>0</v>
      </c>
      <c r="I12" s="29">
        <f>ROUND(ROUND(H12,2)*ROUND(G12,3),2)</f>
        <v>0</v>
      </c>
      <c r="J12" s="27" t="s">
        <v>64</v>
      </c>
      <c r="O12">
        <f>(I12*21)/100</f>
        <v>0</v>
      </c>
      <c r="P12" t="s">
        <v>33</v>
      </c>
    </row>
    <row r="13" spans="1:18" x14ac:dyDescent="0.2">
      <c r="A13" s="30" t="s">
        <v>65</v>
      </c>
      <c r="E13" s="31" t="s">
        <v>66</v>
      </c>
    </row>
    <row r="14" spans="1:18" ht="51" x14ac:dyDescent="0.2">
      <c r="A14" s="32" t="s">
        <v>67</v>
      </c>
      <c r="E14" s="33" t="s">
        <v>1085</v>
      </c>
    </row>
    <row r="15" spans="1:18" ht="369.75" x14ac:dyDescent="0.2">
      <c r="A15" t="s">
        <v>68</v>
      </c>
      <c r="E15" s="31" t="s">
        <v>909</v>
      </c>
    </row>
    <row r="16" spans="1:18" x14ac:dyDescent="0.2">
      <c r="A16" s="20" t="s">
        <v>60</v>
      </c>
      <c r="B16" s="25" t="s">
        <v>33</v>
      </c>
      <c r="C16" s="25" t="s">
        <v>1086</v>
      </c>
      <c r="D16" s="20" t="s">
        <v>66</v>
      </c>
      <c r="E16" s="26" t="s">
        <v>1087</v>
      </c>
      <c r="F16" s="27" t="s">
        <v>454</v>
      </c>
      <c r="G16" s="28">
        <v>0.5</v>
      </c>
      <c r="H16" s="29">
        <v>0</v>
      </c>
      <c r="I16" s="29">
        <f>ROUND(ROUND(H16,2)*ROUND(G16,3),2)</f>
        <v>0</v>
      </c>
      <c r="J16" s="27" t="s">
        <v>64</v>
      </c>
      <c r="O16">
        <f>(I16*21)/100</f>
        <v>0</v>
      </c>
      <c r="P16" t="s">
        <v>33</v>
      </c>
    </row>
    <row r="17" spans="1:16" x14ac:dyDescent="0.2">
      <c r="A17" s="30" t="s">
        <v>65</v>
      </c>
      <c r="E17" s="31" t="s">
        <v>66</v>
      </c>
    </row>
    <row r="18" spans="1:16" ht="63.75" x14ac:dyDescent="0.2">
      <c r="A18" s="32" t="s">
        <v>67</v>
      </c>
      <c r="E18" s="33" t="s">
        <v>1088</v>
      </c>
    </row>
    <row r="19" spans="1:16" ht="306" x14ac:dyDescent="0.2">
      <c r="A19" t="s">
        <v>68</v>
      </c>
      <c r="E19" s="31" t="s">
        <v>1089</v>
      </c>
    </row>
    <row r="20" spans="1:16" x14ac:dyDescent="0.2">
      <c r="A20" s="20" t="s">
        <v>60</v>
      </c>
      <c r="B20" s="25" t="s">
        <v>32</v>
      </c>
      <c r="C20" s="25" t="s">
        <v>1090</v>
      </c>
      <c r="D20" s="20" t="s">
        <v>66</v>
      </c>
      <c r="E20" s="26" t="s">
        <v>1091</v>
      </c>
      <c r="F20" s="27" t="s">
        <v>454</v>
      </c>
      <c r="G20" s="28">
        <v>14.1</v>
      </c>
      <c r="H20" s="29">
        <v>0</v>
      </c>
      <c r="I20" s="29">
        <f>ROUND(ROUND(H20,2)*ROUND(G20,3),2)</f>
        <v>0</v>
      </c>
      <c r="J20" s="27" t="s">
        <v>64</v>
      </c>
      <c r="O20">
        <f>(I20*21)/100</f>
        <v>0</v>
      </c>
      <c r="P20" t="s">
        <v>33</v>
      </c>
    </row>
    <row r="21" spans="1:16" x14ac:dyDescent="0.2">
      <c r="A21" s="30" t="s">
        <v>65</v>
      </c>
      <c r="E21" s="31" t="s">
        <v>66</v>
      </c>
    </row>
    <row r="22" spans="1:16" ht="63.75" x14ac:dyDescent="0.2">
      <c r="A22" s="32" t="s">
        <v>67</v>
      </c>
      <c r="E22" s="33" t="s">
        <v>1092</v>
      </c>
    </row>
    <row r="23" spans="1:16" ht="318.75" x14ac:dyDescent="0.2">
      <c r="A23" t="s">
        <v>68</v>
      </c>
      <c r="E23" s="31" t="s">
        <v>1093</v>
      </c>
    </row>
    <row r="24" spans="1:16" x14ac:dyDescent="0.2">
      <c r="A24" s="20" t="s">
        <v>60</v>
      </c>
      <c r="B24" s="25" t="s">
        <v>43</v>
      </c>
      <c r="C24" s="25" t="s">
        <v>1094</v>
      </c>
      <c r="D24" s="20" t="s">
        <v>66</v>
      </c>
      <c r="E24" s="26" t="s">
        <v>1095</v>
      </c>
      <c r="F24" s="27" t="s">
        <v>454</v>
      </c>
      <c r="G24" s="28">
        <v>5.5</v>
      </c>
      <c r="H24" s="29">
        <v>0</v>
      </c>
      <c r="I24" s="29">
        <f>ROUND(ROUND(H24,2)*ROUND(G24,3),2)</f>
        <v>0</v>
      </c>
      <c r="J24" s="27" t="s">
        <v>64</v>
      </c>
      <c r="O24">
        <f>(I24*21)/100</f>
        <v>0</v>
      </c>
      <c r="P24" t="s">
        <v>33</v>
      </c>
    </row>
    <row r="25" spans="1:16" x14ac:dyDescent="0.2">
      <c r="A25" s="30" t="s">
        <v>65</v>
      </c>
      <c r="E25" s="31" t="s">
        <v>66</v>
      </c>
    </row>
    <row r="26" spans="1:16" ht="63.75" x14ac:dyDescent="0.2">
      <c r="A26" s="32" t="s">
        <v>67</v>
      </c>
      <c r="E26" s="33" t="s">
        <v>1096</v>
      </c>
    </row>
    <row r="27" spans="1:16" ht="229.5" x14ac:dyDescent="0.2">
      <c r="A27" t="s">
        <v>68</v>
      </c>
      <c r="E27" s="31" t="s">
        <v>1097</v>
      </c>
    </row>
    <row r="28" spans="1:16" x14ac:dyDescent="0.2">
      <c r="A28" s="20" t="s">
        <v>60</v>
      </c>
      <c r="B28" s="25" t="s">
        <v>45</v>
      </c>
      <c r="C28" s="25" t="s">
        <v>1098</v>
      </c>
      <c r="D28" s="20" t="s">
        <v>66</v>
      </c>
      <c r="E28" s="26" t="s">
        <v>1099</v>
      </c>
      <c r="F28" s="27" t="s">
        <v>454</v>
      </c>
      <c r="G28" s="28">
        <v>0.5</v>
      </c>
      <c r="H28" s="29">
        <v>0</v>
      </c>
      <c r="I28" s="29">
        <f>ROUND(ROUND(H28,2)*ROUND(G28,3),2)</f>
        <v>0</v>
      </c>
      <c r="J28" s="27" t="s">
        <v>64</v>
      </c>
      <c r="O28">
        <f>(I28*21)/100</f>
        <v>0</v>
      </c>
      <c r="P28" t="s">
        <v>33</v>
      </c>
    </row>
    <row r="29" spans="1:16" x14ac:dyDescent="0.2">
      <c r="A29" s="30" t="s">
        <v>65</v>
      </c>
      <c r="E29" s="31" t="s">
        <v>66</v>
      </c>
    </row>
    <row r="30" spans="1:16" ht="63.75" x14ac:dyDescent="0.2">
      <c r="A30" s="32" t="s">
        <v>67</v>
      </c>
      <c r="E30" s="33" t="s">
        <v>1088</v>
      </c>
    </row>
    <row r="31" spans="1:16" ht="280.5" x14ac:dyDescent="0.2">
      <c r="A31" t="s">
        <v>68</v>
      </c>
      <c r="E31" s="31" t="s">
        <v>1100</v>
      </c>
    </row>
    <row r="32" spans="1:16" x14ac:dyDescent="0.2">
      <c r="A32" s="20" t="s">
        <v>60</v>
      </c>
      <c r="B32" s="25" t="s">
        <v>47</v>
      </c>
      <c r="C32" s="25" t="s">
        <v>1101</v>
      </c>
      <c r="D32" s="20" t="s">
        <v>66</v>
      </c>
      <c r="E32" s="26" t="s">
        <v>1102</v>
      </c>
      <c r="F32" s="27" t="s">
        <v>80</v>
      </c>
      <c r="G32" s="28">
        <v>160.6</v>
      </c>
      <c r="H32" s="29">
        <v>0</v>
      </c>
      <c r="I32" s="29">
        <f>ROUND(ROUND(H32,2)*ROUND(G32,3),2)</f>
        <v>0</v>
      </c>
      <c r="J32" s="27" t="s">
        <v>64</v>
      </c>
      <c r="O32">
        <f>(I32*21)/100</f>
        <v>0</v>
      </c>
      <c r="P32" t="s">
        <v>33</v>
      </c>
    </row>
    <row r="33" spans="1:18" x14ac:dyDescent="0.2">
      <c r="A33" s="30" t="s">
        <v>65</v>
      </c>
      <c r="E33" s="31" t="s">
        <v>66</v>
      </c>
    </row>
    <row r="34" spans="1:18" ht="63.75" x14ac:dyDescent="0.2">
      <c r="A34" s="32" t="s">
        <v>67</v>
      </c>
      <c r="E34" s="33" t="s">
        <v>1103</v>
      </c>
    </row>
    <row r="35" spans="1:18" ht="25.5" x14ac:dyDescent="0.2">
      <c r="A35" t="s">
        <v>68</v>
      </c>
      <c r="E35" s="31" t="s">
        <v>467</v>
      </c>
    </row>
    <row r="36" spans="1:18" ht="12.75" customHeight="1" x14ac:dyDescent="0.2">
      <c r="A36" s="5" t="s">
        <v>58</v>
      </c>
      <c r="B36" s="5"/>
      <c r="C36" s="34" t="s">
        <v>133</v>
      </c>
      <c r="D36" s="5"/>
      <c r="E36" s="23" t="s">
        <v>1104</v>
      </c>
      <c r="F36" s="5"/>
      <c r="G36" s="5"/>
      <c r="H36" s="5"/>
      <c r="I36" s="35">
        <f>0+Q36</f>
        <v>0</v>
      </c>
      <c r="J36" s="5"/>
      <c r="O36">
        <f>0+R36</f>
        <v>0</v>
      </c>
      <c r="Q36">
        <f>0+I37+I41</f>
        <v>0</v>
      </c>
      <c r="R36">
        <f>0+O37+O41</f>
        <v>0</v>
      </c>
    </row>
    <row r="37" spans="1:18" x14ac:dyDescent="0.2">
      <c r="A37" s="20" t="s">
        <v>60</v>
      </c>
      <c r="B37" s="25" t="s">
        <v>89</v>
      </c>
      <c r="C37" s="25" t="s">
        <v>1105</v>
      </c>
      <c r="D37" s="20" t="s">
        <v>66</v>
      </c>
      <c r="E37" s="26" t="s">
        <v>1106</v>
      </c>
      <c r="F37" s="27" t="s">
        <v>454</v>
      </c>
      <c r="G37" s="28">
        <v>10.5</v>
      </c>
      <c r="H37" s="29">
        <v>0</v>
      </c>
      <c r="I37" s="29">
        <f>ROUND(ROUND(H37,2)*ROUND(G37,3),2)</f>
        <v>0</v>
      </c>
      <c r="J37" s="27" t="s">
        <v>64</v>
      </c>
      <c r="O37">
        <f>(I37*21)/100</f>
        <v>0</v>
      </c>
      <c r="P37" t="s">
        <v>33</v>
      </c>
    </row>
    <row r="38" spans="1:18" x14ac:dyDescent="0.2">
      <c r="A38" s="30" t="s">
        <v>65</v>
      </c>
      <c r="E38" s="31" t="s">
        <v>66</v>
      </c>
    </row>
    <row r="39" spans="1:18" ht="63.75" x14ac:dyDescent="0.2">
      <c r="A39" s="32" t="s">
        <v>67</v>
      </c>
      <c r="E39" s="33" t="s">
        <v>1107</v>
      </c>
    </row>
    <row r="40" spans="1:18" ht="38.25" x14ac:dyDescent="0.2">
      <c r="A40" t="s">
        <v>68</v>
      </c>
      <c r="E40" s="31" t="s">
        <v>1108</v>
      </c>
    </row>
    <row r="41" spans="1:18" x14ac:dyDescent="0.2">
      <c r="A41" s="20" t="s">
        <v>60</v>
      </c>
      <c r="B41" s="25" t="s">
        <v>93</v>
      </c>
      <c r="C41" s="25" t="s">
        <v>1109</v>
      </c>
      <c r="D41" s="20" t="s">
        <v>66</v>
      </c>
      <c r="E41" s="26" t="s">
        <v>1110</v>
      </c>
      <c r="F41" s="27" t="s">
        <v>80</v>
      </c>
      <c r="G41" s="28">
        <v>56.9</v>
      </c>
      <c r="H41" s="29">
        <v>0</v>
      </c>
      <c r="I41" s="29">
        <f>ROUND(ROUND(H41,2)*ROUND(G41,3),2)</f>
        <v>0</v>
      </c>
      <c r="J41" s="27" t="s">
        <v>64</v>
      </c>
      <c r="O41">
        <f>(I41*21)/100</f>
        <v>0</v>
      </c>
      <c r="P41" t="s">
        <v>33</v>
      </c>
    </row>
    <row r="42" spans="1:18" x14ac:dyDescent="0.2">
      <c r="A42" s="30" t="s">
        <v>65</v>
      </c>
      <c r="E42" s="31" t="s">
        <v>66</v>
      </c>
    </row>
    <row r="43" spans="1:18" ht="63.75" x14ac:dyDescent="0.2">
      <c r="A43" s="32" t="s">
        <v>67</v>
      </c>
      <c r="E43" s="33" t="s">
        <v>1111</v>
      </c>
    </row>
    <row r="44" spans="1:18" ht="102" x14ac:dyDescent="0.2">
      <c r="A44" t="s">
        <v>68</v>
      </c>
      <c r="E44" s="31" t="s">
        <v>1112</v>
      </c>
    </row>
    <row r="45" spans="1:18" ht="12.75" customHeight="1" x14ac:dyDescent="0.2">
      <c r="A45" s="5" t="s">
        <v>58</v>
      </c>
      <c r="B45" s="5"/>
      <c r="C45" s="34" t="s">
        <v>215</v>
      </c>
      <c r="D45" s="5"/>
      <c r="E45" s="23" t="s">
        <v>1113</v>
      </c>
      <c r="F45" s="5"/>
      <c r="G45" s="5"/>
      <c r="H45" s="5"/>
      <c r="I45" s="35">
        <f>0+Q45</f>
        <v>0</v>
      </c>
      <c r="J45" s="5"/>
      <c r="O45">
        <f>0+R45</f>
        <v>0</v>
      </c>
      <c r="Q45">
        <f>0+I46+I50+I54+I58</f>
        <v>0</v>
      </c>
      <c r="R45">
        <f>0+O46+O50+O54+O58</f>
        <v>0</v>
      </c>
    </row>
    <row r="46" spans="1:18" x14ac:dyDescent="0.2">
      <c r="A46" s="20" t="s">
        <v>60</v>
      </c>
      <c r="B46" s="25" t="s">
        <v>50</v>
      </c>
      <c r="C46" s="25" t="s">
        <v>1114</v>
      </c>
      <c r="D46" s="20" t="s">
        <v>66</v>
      </c>
      <c r="E46" s="26" t="s">
        <v>1115</v>
      </c>
      <c r="F46" s="27" t="s">
        <v>454</v>
      </c>
      <c r="G46" s="28">
        <v>1</v>
      </c>
      <c r="H46" s="29">
        <v>0</v>
      </c>
      <c r="I46" s="29">
        <f>ROUND(ROUND(H46,2)*ROUND(G46,3),2)</f>
        <v>0</v>
      </c>
      <c r="J46" s="27" t="s">
        <v>64</v>
      </c>
      <c r="O46">
        <f>(I46*21)/100</f>
        <v>0</v>
      </c>
      <c r="P46" t="s">
        <v>33</v>
      </c>
    </row>
    <row r="47" spans="1:18" x14ac:dyDescent="0.2">
      <c r="A47" s="30" t="s">
        <v>65</v>
      </c>
      <c r="E47" s="31" t="s">
        <v>66</v>
      </c>
    </row>
    <row r="48" spans="1:18" ht="63.75" x14ac:dyDescent="0.2">
      <c r="A48" s="32" t="s">
        <v>67</v>
      </c>
      <c r="E48" s="33" t="s">
        <v>1116</v>
      </c>
    </row>
    <row r="49" spans="1:18" ht="369.75" x14ac:dyDescent="0.2">
      <c r="A49" t="s">
        <v>68</v>
      </c>
      <c r="E49" s="31" t="s">
        <v>1117</v>
      </c>
    </row>
    <row r="50" spans="1:18" x14ac:dyDescent="0.2">
      <c r="A50" s="20" t="s">
        <v>60</v>
      </c>
      <c r="B50" s="25" t="s">
        <v>52</v>
      </c>
      <c r="C50" s="25" t="s">
        <v>473</v>
      </c>
      <c r="D50" s="20" t="s">
        <v>66</v>
      </c>
      <c r="E50" s="26" t="s">
        <v>474</v>
      </c>
      <c r="F50" s="27" t="s">
        <v>454</v>
      </c>
      <c r="G50" s="28">
        <v>1.7</v>
      </c>
      <c r="H50" s="29">
        <v>0</v>
      </c>
      <c r="I50" s="29">
        <f>ROUND(ROUND(H50,2)*ROUND(G50,3),2)</f>
        <v>0</v>
      </c>
      <c r="J50" s="27" t="s">
        <v>64</v>
      </c>
      <c r="O50">
        <f>(I50*21)/100</f>
        <v>0</v>
      </c>
      <c r="P50" t="s">
        <v>33</v>
      </c>
    </row>
    <row r="51" spans="1:18" x14ac:dyDescent="0.2">
      <c r="A51" s="30" t="s">
        <v>65</v>
      </c>
      <c r="E51" s="31" t="s">
        <v>66</v>
      </c>
    </row>
    <row r="52" spans="1:18" ht="63.75" x14ac:dyDescent="0.2">
      <c r="A52" s="32" t="s">
        <v>67</v>
      </c>
      <c r="E52" s="33" t="s">
        <v>1118</v>
      </c>
    </row>
    <row r="53" spans="1:18" ht="38.25" x14ac:dyDescent="0.2">
      <c r="A53" t="s">
        <v>68</v>
      </c>
      <c r="E53" s="31" t="s">
        <v>475</v>
      </c>
    </row>
    <row r="54" spans="1:18" x14ac:dyDescent="0.2">
      <c r="A54" s="20" t="s">
        <v>60</v>
      </c>
      <c r="B54" s="25" t="s">
        <v>54</v>
      </c>
      <c r="C54" s="25" t="s">
        <v>1119</v>
      </c>
      <c r="D54" s="20" t="s">
        <v>66</v>
      </c>
      <c r="E54" s="26" t="s">
        <v>1120</v>
      </c>
      <c r="F54" s="27" t="s">
        <v>454</v>
      </c>
      <c r="G54" s="28">
        <v>2.5</v>
      </c>
      <c r="H54" s="29">
        <v>0</v>
      </c>
      <c r="I54" s="29">
        <f>ROUND(ROUND(H54,2)*ROUND(G54,3),2)</f>
        <v>0</v>
      </c>
      <c r="J54" s="27" t="s">
        <v>64</v>
      </c>
      <c r="O54">
        <f>(I54*21)/100</f>
        <v>0</v>
      </c>
      <c r="P54" t="s">
        <v>33</v>
      </c>
    </row>
    <row r="55" spans="1:18" x14ac:dyDescent="0.2">
      <c r="A55" s="30" t="s">
        <v>65</v>
      </c>
      <c r="E55" s="31" t="s">
        <v>66</v>
      </c>
    </row>
    <row r="56" spans="1:18" ht="76.5" x14ac:dyDescent="0.2">
      <c r="A56" s="32" t="s">
        <v>67</v>
      </c>
      <c r="E56" s="33" t="s">
        <v>1121</v>
      </c>
    </row>
    <row r="57" spans="1:18" ht="102" x14ac:dyDescent="0.2">
      <c r="A57" t="s">
        <v>68</v>
      </c>
      <c r="E57" s="31" t="s">
        <v>1122</v>
      </c>
    </row>
    <row r="58" spans="1:18" x14ac:dyDescent="0.2">
      <c r="A58" s="20" t="s">
        <v>60</v>
      </c>
      <c r="B58" s="25" t="s">
        <v>106</v>
      </c>
      <c r="C58" s="25" t="s">
        <v>1123</v>
      </c>
      <c r="D58" s="20" t="s">
        <v>66</v>
      </c>
      <c r="E58" s="26" t="s">
        <v>1124</v>
      </c>
      <c r="F58" s="27" t="s">
        <v>454</v>
      </c>
      <c r="G58" s="28">
        <v>2.5</v>
      </c>
      <c r="H58" s="29">
        <v>0</v>
      </c>
      <c r="I58" s="29">
        <f>ROUND(ROUND(H58,2)*ROUND(G58,3),2)</f>
        <v>0</v>
      </c>
      <c r="J58" s="27" t="s">
        <v>64</v>
      </c>
      <c r="O58">
        <f>(I58*21)/100</f>
        <v>0</v>
      </c>
      <c r="P58" t="s">
        <v>33</v>
      </c>
    </row>
    <row r="59" spans="1:18" x14ac:dyDescent="0.2">
      <c r="A59" s="30" t="s">
        <v>65</v>
      </c>
      <c r="E59" s="31" t="s">
        <v>66</v>
      </c>
    </row>
    <row r="60" spans="1:18" ht="63.75" x14ac:dyDescent="0.2">
      <c r="A60" s="32" t="s">
        <v>67</v>
      </c>
      <c r="E60" s="33" t="s">
        <v>1125</v>
      </c>
    </row>
    <row r="61" spans="1:18" ht="357" x14ac:dyDescent="0.2">
      <c r="A61" t="s">
        <v>68</v>
      </c>
      <c r="E61" s="31" t="s">
        <v>1126</v>
      </c>
    </row>
    <row r="62" spans="1:18" ht="12.75" customHeight="1" x14ac:dyDescent="0.2">
      <c r="A62" s="5" t="s">
        <v>58</v>
      </c>
      <c r="B62" s="5"/>
      <c r="C62" s="34" t="s">
        <v>270</v>
      </c>
      <c r="D62" s="5"/>
      <c r="E62" s="23" t="s">
        <v>1127</v>
      </c>
      <c r="F62" s="5"/>
      <c r="G62" s="5"/>
      <c r="H62" s="5"/>
      <c r="I62" s="35">
        <f>0+Q62</f>
        <v>0</v>
      </c>
      <c r="J62" s="5"/>
      <c r="O62">
        <f>0+R62</f>
        <v>0</v>
      </c>
      <c r="Q62">
        <f>0+I63+I67</f>
        <v>0</v>
      </c>
      <c r="R62">
        <f>0+O63+O67</f>
        <v>0</v>
      </c>
    </row>
    <row r="63" spans="1:18" ht="25.5" x14ac:dyDescent="0.2">
      <c r="A63" s="20" t="s">
        <v>60</v>
      </c>
      <c r="B63" s="25" t="s">
        <v>109</v>
      </c>
      <c r="C63" s="25" t="s">
        <v>1128</v>
      </c>
      <c r="D63" s="20" t="s">
        <v>66</v>
      </c>
      <c r="E63" s="26" t="s">
        <v>1129</v>
      </c>
      <c r="F63" s="27" t="s">
        <v>454</v>
      </c>
      <c r="G63" s="28">
        <v>33</v>
      </c>
      <c r="H63" s="29">
        <v>0</v>
      </c>
      <c r="I63" s="29">
        <f>ROUND(ROUND(H63,2)*ROUND(G63,3),2)</f>
        <v>0</v>
      </c>
      <c r="J63" s="27" t="s">
        <v>64</v>
      </c>
      <c r="O63">
        <f>(I63*21)/100</f>
        <v>0</v>
      </c>
      <c r="P63" t="s">
        <v>33</v>
      </c>
    </row>
    <row r="64" spans="1:18" x14ac:dyDescent="0.2">
      <c r="A64" s="30" t="s">
        <v>65</v>
      </c>
      <c r="E64" s="31" t="s">
        <v>66</v>
      </c>
    </row>
    <row r="65" spans="1:18" ht="63.75" x14ac:dyDescent="0.2">
      <c r="A65" s="32" t="s">
        <v>67</v>
      </c>
      <c r="E65" s="33" t="s">
        <v>1130</v>
      </c>
    </row>
    <row r="66" spans="1:18" ht="280.5" x14ac:dyDescent="0.2">
      <c r="A66" t="s">
        <v>68</v>
      </c>
      <c r="E66" s="31" t="s">
        <v>1131</v>
      </c>
    </row>
    <row r="67" spans="1:18" ht="25.5" x14ac:dyDescent="0.2">
      <c r="A67" s="20" t="s">
        <v>60</v>
      </c>
      <c r="B67" s="25" t="s">
        <v>113</v>
      </c>
      <c r="C67" s="25" t="s">
        <v>1132</v>
      </c>
      <c r="D67" s="20" t="s">
        <v>66</v>
      </c>
      <c r="E67" s="26" t="s">
        <v>1133</v>
      </c>
      <c r="F67" s="27" t="s">
        <v>454</v>
      </c>
      <c r="G67" s="28">
        <v>48.2</v>
      </c>
      <c r="H67" s="29">
        <v>0</v>
      </c>
      <c r="I67" s="29">
        <f>ROUND(ROUND(H67,2)*ROUND(G67,3),2)</f>
        <v>0</v>
      </c>
      <c r="J67" s="27" t="s">
        <v>64</v>
      </c>
      <c r="O67">
        <f>(I67*21)/100</f>
        <v>0</v>
      </c>
      <c r="P67" t="s">
        <v>33</v>
      </c>
    </row>
    <row r="68" spans="1:18" x14ac:dyDescent="0.2">
      <c r="A68" s="30" t="s">
        <v>65</v>
      </c>
      <c r="E68" s="31" t="s">
        <v>66</v>
      </c>
    </row>
    <row r="69" spans="1:18" ht="63.75" x14ac:dyDescent="0.2">
      <c r="A69" s="32" t="s">
        <v>67</v>
      </c>
      <c r="E69" s="33" t="s">
        <v>1134</v>
      </c>
    </row>
    <row r="70" spans="1:18" ht="267.75" x14ac:dyDescent="0.2">
      <c r="A70" t="s">
        <v>68</v>
      </c>
      <c r="E70" s="31" t="s">
        <v>1135</v>
      </c>
    </row>
    <row r="71" spans="1:18" ht="12.75" customHeight="1" x14ac:dyDescent="0.2">
      <c r="A71" s="5" t="s">
        <v>58</v>
      </c>
      <c r="B71" s="5"/>
      <c r="C71" s="34" t="s">
        <v>381</v>
      </c>
      <c r="D71" s="5"/>
      <c r="E71" s="23" t="s">
        <v>1136</v>
      </c>
      <c r="F71" s="5"/>
      <c r="G71" s="5"/>
      <c r="H71" s="5"/>
      <c r="I71" s="35">
        <f>0+Q71</f>
        <v>0</v>
      </c>
      <c r="J71" s="5"/>
      <c r="O71">
        <f>0+R71</f>
        <v>0</v>
      </c>
      <c r="Q71">
        <f>0+I72+I76+I80+I84</f>
        <v>0</v>
      </c>
      <c r="R71">
        <f>0+O72+O76+O80+O84</f>
        <v>0</v>
      </c>
    </row>
    <row r="72" spans="1:18" x14ac:dyDescent="0.2">
      <c r="A72" s="20" t="s">
        <v>60</v>
      </c>
      <c r="B72" s="25" t="s">
        <v>117</v>
      </c>
      <c r="C72" s="25" t="s">
        <v>1137</v>
      </c>
      <c r="D72" s="20" t="s">
        <v>66</v>
      </c>
      <c r="E72" s="26" t="s">
        <v>1138</v>
      </c>
      <c r="F72" s="27" t="s">
        <v>87</v>
      </c>
      <c r="G72" s="28">
        <v>10</v>
      </c>
      <c r="H72" s="29">
        <v>0</v>
      </c>
      <c r="I72" s="29">
        <f>ROUND(ROUND(H72,2)*ROUND(G72,3),2)</f>
        <v>0</v>
      </c>
      <c r="J72" s="27" t="s">
        <v>64</v>
      </c>
      <c r="O72">
        <f>(I72*21)/100</f>
        <v>0</v>
      </c>
      <c r="P72" t="s">
        <v>33</v>
      </c>
    </row>
    <row r="73" spans="1:18" x14ac:dyDescent="0.2">
      <c r="A73" s="30" t="s">
        <v>65</v>
      </c>
      <c r="E73" s="31" t="s">
        <v>66</v>
      </c>
    </row>
    <row r="74" spans="1:18" ht="63.75" x14ac:dyDescent="0.2">
      <c r="A74" s="32" t="s">
        <v>67</v>
      </c>
      <c r="E74" s="33" t="s">
        <v>1139</v>
      </c>
    </row>
    <row r="75" spans="1:18" ht="255" x14ac:dyDescent="0.2">
      <c r="A75" t="s">
        <v>68</v>
      </c>
      <c r="E75" s="31" t="s">
        <v>1140</v>
      </c>
    </row>
    <row r="76" spans="1:18" x14ac:dyDescent="0.2">
      <c r="A76" s="20" t="s">
        <v>60</v>
      </c>
      <c r="B76" s="25" t="s">
        <v>120</v>
      </c>
      <c r="C76" s="25" t="s">
        <v>1141</v>
      </c>
      <c r="D76" s="20" t="s">
        <v>66</v>
      </c>
      <c r="E76" s="26" t="s">
        <v>1142</v>
      </c>
      <c r="F76" s="27" t="s">
        <v>87</v>
      </c>
      <c r="G76" s="28">
        <v>30</v>
      </c>
      <c r="H76" s="29">
        <v>0</v>
      </c>
      <c r="I76" s="29">
        <f>ROUND(ROUND(H76,2)*ROUND(G76,3),2)</f>
        <v>0</v>
      </c>
      <c r="J76" s="27" t="s">
        <v>64</v>
      </c>
      <c r="O76">
        <f>(I76*21)/100</f>
        <v>0</v>
      </c>
      <c r="P76" t="s">
        <v>33</v>
      </c>
    </row>
    <row r="77" spans="1:18" x14ac:dyDescent="0.2">
      <c r="A77" s="30" t="s">
        <v>65</v>
      </c>
      <c r="E77" s="31" t="s">
        <v>66</v>
      </c>
    </row>
    <row r="78" spans="1:18" ht="63.75" x14ac:dyDescent="0.2">
      <c r="A78" s="32" t="s">
        <v>67</v>
      </c>
      <c r="E78" s="33" t="s">
        <v>1143</v>
      </c>
    </row>
    <row r="79" spans="1:18" ht="242.25" x14ac:dyDescent="0.2">
      <c r="A79" t="s">
        <v>68</v>
      </c>
      <c r="E79" s="31" t="s">
        <v>1144</v>
      </c>
    </row>
    <row r="80" spans="1:18" x14ac:dyDescent="0.2">
      <c r="A80" s="20" t="s">
        <v>60</v>
      </c>
      <c r="B80" s="25" t="s">
        <v>123</v>
      </c>
      <c r="C80" s="25" t="s">
        <v>1145</v>
      </c>
      <c r="D80" s="20" t="s">
        <v>66</v>
      </c>
      <c r="E80" s="26" t="s">
        <v>1146</v>
      </c>
      <c r="F80" s="27" t="s">
        <v>76</v>
      </c>
      <c r="G80" s="28">
        <v>2</v>
      </c>
      <c r="H80" s="29">
        <v>0</v>
      </c>
      <c r="I80" s="29">
        <f>ROUND(ROUND(H80,2)*ROUND(G80,3),2)</f>
        <v>0</v>
      </c>
      <c r="J80" s="27" t="s">
        <v>64</v>
      </c>
      <c r="O80">
        <f>(I80*21)/100</f>
        <v>0</v>
      </c>
      <c r="P80" t="s">
        <v>33</v>
      </c>
    </row>
    <row r="81" spans="1:18" x14ac:dyDescent="0.2">
      <c r="A81" s="30" t="s">
        <v>65</v>
      </c>
      <c r="E81" s="31" t="s">
        <v>66</v>
      </c>
    </row>
    <row r="82" spans="1:18" ht="63.75" x14ac:dyDescent="0.2">
      <c r="A82" s="32" t="s">
        <v>67</v>
      </c>
      <c r="E82" s="33" t="s">
        <v>1147</v>
      </c>
    </row>
    <row r="83" spans="1:18" ht="89.25" x14ac:dyDescent="0.2">
      <c r="A83" t="s">
        <v>68</v>
      </c>
      <c r="E83" s="31" t="s">
        <v>1148</v>
      </c>
    </row>
    <row r="84" spans="1:18" x14ac:dyDescent="0.2">
      <c r="A84" s="20" t="s">
        <v>60</v>
      </c>
      <c r="B84" s="25" t="s">
        <v>126</v>
      </c>
      <c r="C84" s="25" t="s">
        <v>1149</v>
      </c>
      <c r="D84" s="20" t="s">
        <v>66</v>
      </c>
      <c r="E84" s="26" t="s">
        <v>1150</v>
      </c>
      <c r="F84" s="27" t="s">
        <v>454</v>
      </c>
      <c r="G84" s="28">
        <v>2.7</v>
      </c>
      <c r="H84" s="29">
        <v>0</v>
      </c>
      <c r="I84" s="29">
        <f>ROUND(ROUND(H84,2)*ROUND(G84,3),2)</f>
        <v>0</v>
      </c>
      <c r="J84" s="27" t="s">
        <v>64</v>
      </c>
      <c r="O84">
        <f>(I84*21)/100</f>
        <v>0</v>
      </c>
      <c r="P84" t="s">
        <v>33</v>
      </c>
    </row>
    <row r="85" spans="1:18" x14ac:dyDescent="0.2">
      <c r="A85" s="30" t="s">
        <v>65</v>
      </c>
      <c r="E85" s="31" t="s">
        <v>66</v>
      </c>
    </row>
    <row r="86" spans="1:18" ht="63.75" x14ac:dyDescent="0.2">
      <c r="A86" s="32" t="s">
        <v>67</v>
      </c>
      <c r="E86" s="33" t="s">
        <v>1151</v>
      </c>
    </row>
    <row r="87" spans="1:18" ht="369.75" x14ac:dyDescent="0.2">
      <c r="A87" t="s">
        <v>68</v>
      </c>
      <c r="E87" s="31" t="s">
        <v>1117</v>
      </c>
    </row>
    <row r="88" spans="1:18" ht="12.75" customHeight="1" x14ac:dyDescent="0.2">
      <c r="A88" s="5" t="s">
        <v>58</v>
      </c>
      <c r="B88" s="5"/>
      <c r="C88" s="34" t="s">
        <v>447</v>
      </c>
      <c r="D88" s="5"/>
      <c r="E88" s="23" t="s">
        <v>1014</v>
      </c>
      <c r="F88" s="5"/>
      <c r="G88" s="5"/>
      <c r="H88" s="5"/>
      <c r="I88" s="35">
        <f>0+Q88</f>
        <v>0</v>
      </c>
      <c r="J88" s="5"/>
      <c r="O88">
        <f>0+R88</f>
        <v>0</v>
      </c>
      <c r="Q88">
        <f>0+I89</f>
        <v>0</v>
      </c>
      <c r="R88">
        <f>0+O89</f>
        <v>0</v>
      </c>
    </row>
    <row r="89" spans="1:18" x14ac:dyDescent="0.2">
      <c r="A89" s="20" t="s">
        <v>60</v>
      </c>
      <c r="B89" s="25" t="s">
        <v>129</v>
      </c>
      <c r="C89" s="25" t="s">
        <v>1152</v>
      </c>
      <c r="D89" s="20" t="s">
        <v>66</v>
      </c>
      <c r="E89" s="26" t="s">
        <v>1153</v>
      </c>
      <c r="F89" s="27" t="s">
        <v>454</v>
      </c>
      <c r="G89" s="28">
        <v>8</v>
      </c>
      <c r="H89" s="29">
        <v>0</v>
      </c>
      <c r="I89" s="29">
        <f>ROUND(ROUND(H89,2)*ROUND(G89,3),2)</f>
        <v>0</v>
      </c>
      <c r="J89" s="27" t="s">
        <v>64</v>
      </c>
      <c r="O89">
        <f>(I89*21)/100</f>
        <v>0</v>
      </c>
      <c r="P89" t="s">
        <v>33</v>
      </c>
    </row>
    <row r="90" spans="1:18" x14ac:dyDescent="0.2">
      <c r="A90" s="30" t="s">
        <v>65</v>
      </c>
      <c r="E90" s="31" t="s">
        <v>66</v>
      </c>
    </row>
    <row r="91" spans="1:18" ht="38.25" x14ac:dyDescent="0.2">
      <c r="A91" s="32" t="s">
        <v>67</v>
      </c>
      <c r="E91" s="33" t="s">
        <v>1154</v>
      </c>
    </row>
    <row r="92" spans="1:18" ht="114.75" x14ac:dyDescent="0.2">
      <c r="A92" t="s">
        <v>68</v>
      </c>
      <c r="E92" s="31" t="s">
        <v>1155</v>
      </c>
    </row>
    <row r="93" spans="1:18" ht="12.75" customHeight="1" x14ac:dyDescent="0.2">
      <c r="A93" s="5" t="s">
        <v>58</v>
      </c>
      <c r="B93" s="5"/>
      <c r="C93" s="34" t="s">
        <v>528</v>
      </c>
      <c r="D93" s="5"/>
      <c r="E93" s="23" t="s">
        <v>529</v>
      </c>
      <c r="F93" s="5"/>
      <c r="G93" s="5"/>
      <c r="H93" s="5"/>
      <c r="I93" s="35">
        <f>0+Q93</f>
        <v>0</v>
      </c>
      <c r="J93" s="5"/>
      <c r="O93">
        <f>0+R93</f>
        <v>0</v>
      </c>
      <c r="Q93">
        <f>0+I94+I98</f>
        <v>0</v>
      </c>
      <c r="R93">
        <f>0+O94+O98</f>
        <v>0</v>
      </c>
    </row>
    <row r="94" spans="1:18" ht="25.5" x14ac:dyDescent="0.2">
      <c r="A94" s="20" t="s">
        <v>60</v>
      </c>
      <c r="B94" s="25" t="s">
        <v>133</v>
      </c>
      <c r="C94" s="25" t="s">
        <v>531</v>
      </c>
      <c r="D94" s="20" t="s">
        <v>425</v>
      </c>
      <c r="E94" s="26" t="s">
        <v>1156</v>
      </c>
      <c r="F94" s="27" t="s">
        <v>533</v>
      </c>
      <c r="G94" s="28">
        <v>408.69</v>
      </c>
      <c r="H94" s="29">
        <v>0</v>
      </c>
      <c r="I94" s="29">
        <f>ROUND(ROUND(H94,2)*ROUND(G94,3),2)</f>
        <v>0</v>
      </c>
      <c r="J94" s="27" t="s">
        <v>988</v>
      </c>
      <c r="O94">
        <f>(I94*21)/100</f>
        <v>0</v>
      </c>
      <c r="P94" t="s">
        <v>33</v>
      </c>
    </row>
    <row r="95" spans="1:18" x14ac:dyDescent="0.2">
      <c r="A95" s="30" t="s">
        <v>65</v>
      </c>
      <c r="E95" s="38" t="s">
        <v>1626</v>
      </c>
    </row>
    <row r="96" spans="1:18" ht="38.25" x14ac:dyDescent="0.2">
      <c r="A96" s="32" t="s">
        <v>67</v>
      </c>
      <c r="E96" s="33" t="s">
        <v>1157</v>
      </c>
    </row>
    <row r="97" spans="1:16" ht="127.5" x14ac:dyDescent="0.2">
      <c r="A97" t="s">
        <v>68</v>
      </c>
      <c r="E97" s="31" t="s">
        <v>1038</v>
      </c>
    </row>
    <row r="98" spans="1:16" ht="25.5" x14ac:dyDescent="0.2">
      <c r="A98" s="20" t="s">
        <v>60</v>
      </c>
      <c r="B98" s="25" t="s">
        <v>137</v>
      </c>
      <c r="C98" s="25" t="s">
        <v>537</v>
      </c>
      <c r="D98" s="20" t="s">
        <v>425</v>
      </c>
      <c r="E98" s="26" t="s">
        <v>1158</v>
      </c>
      <c r="F98" s="27" t="s">
        <v>533</v>
      </c>
      <c r="G98" s="28">
        <v>20</v>
      </c>
      <c r="H98" s="29">
        <v>0</v>
      </c>
      <c r="I98" s="29">
        <f>ROUND(ROUND(H98,2)*ROUND(G98,3),2)</f>
        <v>0</v>
      </c>
      <c r="J98" s="27" t="s">
        <v>988</v>
      </c>
      <c r="O98">
        <f>(I98*21)/100</f>
        <v>0</v>
      </c>
      <c r="P98" t="s">
        <v>33</v>
      </c>
    </row>
    <row r="99" spans="1:16" x14ac:dyDescent="0.2">
      <c r="A99" s="30" t="s">
        <v>65</v>
      </c>
      <c r="E99" s="38" t="s">
        <v>1626</v>
      </c>
    </row>
    <row r="100" spans="1:16" ht="38.25" x14ac:dyDescent="0.2">
      <c r="A100" s="32" t="s">
        <v>67</v>
      </c>
      <c r="E100" s="33" t="s">
        <v>1159</v>
      </c>
    </row>
    <row r="101" spans="1:16" ht="127.5" x14ac:dyDescent="0.2">
      <c r="A101" t="s">
        <v>68</v>
      </c>
      <c r="E101" s="31" t="s">
        <v>1038</v>
      </c>
    </row>
  </sheetData>
  <mergeCells count="14">
    <mergeCell ref="F8:F9"/>
    <mergeCell ref="G8:G9"/>
    <mergeCell ref="H8:I8"/>
    <mergeCell ref="J8:J9"/>
    <mergeCell ref="A8:A9"/>
    <mergeCell ref="B8:B9"/>
    <mergeCell ref="C8:C9"/>
    <mergeCell ref="D8:D9"/>
    <mergeCell ref="E8:E9"/>
    <mergeCell ref="C3:D3"/>
    <mergeCell ref="C4:D4"/>
    <mergeCell ref="C5:D5"/>
    <mergeCell ref="C6:D6"/>
    <mergeCell ref="C7:D7"/>
  </mergeCells>
  <conditionalFormatting sqref="E95">
    <cfRule type="expression" dxfId="19" priority="2">
      <formula>IF(E95="popis položky","Vyznačit",IF(E95="","Vyznačit",""))="Vyznačit"</formula>
    </cfRule>
  </conditionalFormatting>
  <conditionalFormatting sqref="E99">
    <cfRule type="expression" dxfId="18" priority="1">
      <formula>IF(E99="popis položky","Vyznačit",IF(E99="","Vyznačit",""))="Vyznačit"</formula>
    </cfRule>
  </conditionalFormatting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225"/>
  <sheetViews>
    <sheetView workbookViewId="0">
      <pane ySplit="10" topLeftCell="A217" activePane="bottomLeft" state="frozen"/>
      <selection pane="bottomLeft" activeCell="E223" sqref="E22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0+O11+O68+O77+O130+O139+O188+O197</f>
        <v>0</v>
      </c>
      <c r="P2" t="s">
        <v>32</v>
      </c>
    </row>
    <row r="3" spans="1:18" ht="15" customHeight="1" x14ac:dyDescent="0.25">
      <c r="A3" t="s">
        <v>12</v>
      </c>
      <c r="B3" s="11" t="s">
        <v>14</v>
      </c>
      <c r="C3" s="42" t="s">
        <v>15</v>
      </c>
      <c r="D3" s="39"/>
      <c r="E3" s="12" t="s">
        <v>16</v>
      </c>
      <c r="F3" s="1"/>
      <c r="G3" s="8"/>
      <c r="H3" s="7" t="s">
        <v>1162</v>
      </c>
      <c r="I3" s="36">
        <f>0+I11+I68+I77+I130+I139+I188+I197</f>
        <v>0</v>
      </c>
      <c r="J3" s="9"/>
      <c r="O3" t="s">
        <v>29</v>
      </c>
      <c r="P3" t="s">
        <v>33</v>
      </c>
    </row>
    <row r="4" spans="1:18" ht="15" customHeight="1" x14ac:dyDescent="0.25">
      <c r="A4" t="s">
        <v>17</v>
      </c>
      <c r="B4" s="11" t="s">
        <v>18</v>
      </c>
      <c r="C4" s="42" t="s">
        <v>891</v>
      </c>
      <c r="D4" s="39"/>
      <c r="E4" s="12" t="s">
        <v>892</v>
      </c>
      <c r="F4" s="1"/>
      <c r="G4" s="1"/>
      <c r="H4" s="10"/>
      <c r="I4" s="10"/>
      <c r="J4" s="1"/>
      <c r="O4" t="s">
        <v>30</v>
      </c>
      <c r="P4" t="s">
        <v>33</v>
      </c>
    </row>
    <row r="5" spans="1:18" ht="12.75" customHeight="1" x14ac:dyDescent="0.25">
      <c r="A5" t="s">
        <v>21</v>
      </c>
      <c r="B5" s="11" t="s">
        <v>18</v>
      </c>
      <c r="C5" s="42" t="s">
        <v>893</v>
      </c>
      <c r="D5" s="39"/>
      <c r="E5" s="12" t="s">
        <v>894</v>
      </c>
      <c r="F5" s="1"/>
      <c r="G5" s="1"/>
      <c r="H5" s="1"/>
      <c r="I5" s="1"/>
      <c r="J5" s="1"/>
      <c r="O5" t="s">
        <v>31</v>
      </c>
      <c r="P5" t="s">
        <v>33</v>
      </c>
    </row>
    <row r="6" spans="1:18" ht="12.75" customHeight="1" x14ac:dyDescent="0.25">
      <c r="A6" t="s">
        <v>24</v>
      </c>
      <c r="B6" s="11" t="s">
        <v>18</v>
      </c>
      <c r="C6" s="42" t="s">
        <v>1160</v>
      </c>
      <c r="D6" s="39"/>
      <c r="E6" s="12" t="s">
        <v>1161</v>
      </c>
      <c r="F6" s="1"/>
      <c r="G6" s="1"/>
      <c r="H6" s="1"/>
      <c r="I6" s="1"/>
      <c r="J6" s="1"/>
    </row>
    <row r="7" spans="1:18" ht="12.75" customHeight="1" x14ac:dyDescent="0.25">
      <c r="A7" t="s">
        <v>27</v>
      </c>
      <c r="B7" s="14" t="s">
        <v>28</v>
      </c>
      <c r="C7" s="43" t="s">
        <v>1162</v>
      </c>
      <c r="D7" s="44"/>
      <c r="E7" s="15" t="s">
        <v>1163</v>
      </c>
      <c r="F7" s="5"/>
      <c r="G7" s="5"/>
      <c r="H7" s="5"/>
      <c r="I7" s="5"/>
      <c r="J7" s="5"/>
    </row>
    <row r="8" spans="1:18" ht="12.75" customHeight="1" x14ac:dyDescent="0.2">
      <c r="A8" s="45" t="s">
        <v>36</v>
      </c>
      <c r="B8" s="45" t="s">
        <v>38</v>
      </c>
      <c r="C8" s="45" t="s">
        <v>40</v>
      </c>
      <c r="D8" s="45" t="s">
        <v>41</v>
      </c>
      <c r="E8" s="45" t="s">
        <v>42</v>
      </c>
      <c r="F8" s="45" t="s">
        <v>44</v>
      </c>
      <c r="G8" s="45" t="s">
        <v>46</v>
      </c>
      <c r="H8" s="45" t="s">
        <v>48</v>
      </c>
      <c r="I8" s="45"/>
      <c r="J8" s="45" t="s">
        <v>53</v>
      </c>
    </row>
    <row r="9" spans="1:18" ht="12.75" customHeight="1" x14ac:dyDescent="0.2">
      <c r="A9" s="45"/>
      <c r="B9" s="45"/>
      <c r="C9" s="45"/>
      <c r="D9" s="45"/>
      <c r="E9" s="45"/>
      <c r="F9" s="45"/>
      <c r="G9" s="45"/>
      <c r="H9" s="13" t="s">
        <v>49</v>
      </c>
      <c r="I9" s="13" t="s">
        <v>51</v>
      </c>
      <c r="J9" s="45"/>
    </row>
    <row r="10" spans="1:18" ht="12.75" customHeight="1" x14ac:dyDescent="0.2">
      <c r="A10" s="13" t="s">
        <v>37</v>
      </c>
      <c r="B10" s="13" t="s">
        <v>39</v>
      </c>
      <c r="C10" s="13" t="s">
        <v>33</v>
      </c>
      <c r="D10" s="13" t="s">
        <v>32</v>
      </c>
      <c r="E10" s="13" t="s">
        <v>43</v>
      </c>
      <c r="F10" s="13" t="s">
        <v>45</v>
      </c>
      <c r="G10" s="13" t="s">
        <v>47</v>
      </c>
      <c r="H10" s="13" t="s">
        <v>50</v>
      </c>
      <c r="I10" s="13" t="s">
        <v>52</v>
      </c>
      <c r="J10" s="13" t="s">
        <v>54</v>
      </c>
    </row>
    <row r="11" spans="1:18" ht="12.75" customHeight="1" x14ac:dyDescent="0.2">
      <c r="A11" s="21" t="s">
        <v>58</v>
      </c>
      <c r="B11" s="21"/>
      <c r="C11" s="22" t="s">
        <v>52</v>
      </c>
      <c r="D11" s="21"/>
      <c r="E11" s="23" t="s">
        <v>905</v>
      </c>
      <c r="F11" s="21"/>
      <c r="G11" s="21"/>
      <c r="H11" s="21"/>
      <c r="I11" s="24">
        <f>0+Q11</f>
        <v>0</v>
      </c>
      <c r="J11" s="21"/>
      <c r="O11">
        <f>0+R11</f>
        <v>0</v>
      </c>
      <c r="Q11">
        <f>0+I12+I16+I20+I24+I28+I32+I36+I40+I44+I48+I52+I56+I60+I64</f>
        <v>0</v>
      </c>
      <c r="R11">
        <f>0+O12+O16+O20+O24+O28+O32+O36+O40+O44+O48+O52+O56+O60+O64</f>
        <v>0</v>
      </c>
    </row>
    <row r="12" spans="1:18" x14ac:dyDescent="0.2">
      <c r="A12" s="20" t="s">
        <v>60</v>
      </c>
      <c r="B12" s="25" t="s">
        <v>39</v>
      </c>
      <c r="C12" s="25" t="s">
        <v>1166</v>
      </c>
      <c r="D12" s="20" t="s">
        <v>66</v>
      </c>
      <c r="E12" s="26" t="s">
        <v>1167</v>
      </c>
      <c r="F12" s="27" t="s">
        <v>454</v>
      </c>
      <c r="G12" s="28">
        <v>3.3</v>
      </c>
      <c r="H12" s="29">
        <v>0</v>
      </c>
      <c r="I12" s="29">
        <f>ROUND(ROUND(H12,2)*ROUND(G12,3),2)</f>
        <v>0</v>
      </c>
      <c r="J12" s="27" t="s">
        <v>64</v>
      </c>
      <c r="O12">
        <f>(I12*21)/100</f>
        <v>0</v>
      </c>
      <c r="P12" t="s">
        <v>33</v>
      </c>
    </row>
    <row r="13" spans="1:18" x14ac:dyDescent="0.2">
      <c r="A13" s="30" t="s">
        <v>65</v>
      </c>
      <c r="E13" s="31" t="s">
        <v>66</v>
      </c>
    </row>
    <row r="14" spans="1:18" ht="63.75" x14ac:dyDescent="0.2">
      <c r="A14" s="32" t="s">
        <v>67</v>
      </c>
      <c r="E14" s="33" t="s">
        <v>1168</v>
      </c>
    </row>
    <row r="15" spans="1:18" ht="63.75" x14ac:dyDescent="0.2">
      <c r="A15" t="s">
        <v>68</v>
      </c>
      <c r="E15" s="31" t="s">
        <v>1169</v>
      </c>
    </row>
    <row r="16" spans="1:18" ht="25.5" x14ac:dyDescent="0.2">
      <c r="A16" s="20" t="s">
        <v>60</v>
      </c>
      <c r="B16" s="25" t="s">
        <v>33</v>
      </c>
      <c r="C16" s="25" t="s">
        <v>1170</v>
      </c>
      <c r="D16" s="20" t="s">
        <v>66</v>
      </c>
      <c r="E16" s="26" t="s">
        <v>1171</v>
      </c>
      <c r="F16" s="27" t="s">
        <v>454</v>
      </c>
      <c r="G16" s="28">
        <v>10.9</v>
      </c>
      <c r="H16" s="29">
        <v>0</v>
      </c>
      <c r="I16" s="29">
        <f>ROUND(ROUND(H16,2)*ROUND(G16,3),2)</f>
        <v>0</v>
      </c>
      <c r="J16" s="27" t="s">
        <v>64</v>
      </c>
      <c r="O16">
        <f>(I16*21)/100</f>
        <v>0</v>
      </c>
      <c r="P16" t="s">
        <v>33</v>
      </c>
    </row>
    <row r="17" spans="1:16" x14ac:dyDescent="0.2">
      <c r="A17" s="30" t="s">
        <v>65</v>
      </c>
      <c r="E17" s="31" t="s">
        <v>66</v>
      </c>
    </row>
    <row r="18" spans="1:16" ht="63.75" x14ac:dyDescent="0.2">
      <c r="A18" s="32" t="s">
        <v>67</v>
      </c>
      <c r="E18" s="33" t="s">
        <v>1172</v>
      </c>
    </row>
    <row r="19" spans="1:16" ht="63.75" x14ac:dyDescent="0.2">
      <c r="A19" t="s">
        <v>68</v>
      </c>
      <c r="E19" s="31" t="s">
        <v>1169</v>
      </c>
    </row>
    <row r="20" spans="1:16" ht="25.5" x14ac:dyDescent="0.2">
      <c r="A20" s="20" t="s">
        <v>60</v>
      </c>
      <c r="B20" s="25" t="s">
        <v>32</v>
      </c>
      <c r="C20" s="25" t="s">
        <v>1173</v>
      </c>
      <c r="D20" s="20" t="s">
        <v>66</v>
      </c>
      <c r="E20" s="26" t="s">
        <v>1174</v>
      </c>
      <c r="F20" s="27" t="s">
        <v>454</v>
      </c>
      <c r="G20" s="28">
        <v>185.9</v>
      </c>
      <c r="H20" s="29">
        <v>0</v>
      </c>
      <c r="I20" s="29">
        <f>ROUND(ROUND(H20,2)*ROUND(G20,3),2)</f>
        <v>0</v>
      </c>
      <c r="J20" s="27" t="s">
        <v>64</v>
      </c>
      <c r="O20">
        <f>(I20*21)/100</f>
        <v>0</v>
      </c>
      <c r="P20" t="s">
        <v>33</v>
      </c>
    </row>
    <row r="21" spans="1:16" x14ac:dyDescent="0.2">
      <c r="A21" s="30" t="s">
        <v>65</v>
      </c>
      <c r="E21" s="31" t="s">
        <v>66</v>
      </c>
    </row>
    <row r="22" spans="1:16" ht="76.5" x14ac:dyDescent="0.2">
      <c r="A22" s="32" t="s">
        <v>67</v>
      </c>
      <c r="E22" s="33" t="s">
        <v>1175</v>
      </c>
    </row>
    <row r="23" spans="1:16" ht="63.75" x14ac:dyDescent="0.2">
      <c r="A23" t="s">
        <v>68</v>
      </c>
      <c r="E23" s="31" t="s">
        <v>1169</v>
      </c>
    </row>
    <row r="24" spans="1:16" x14ac:dyDescent="0.2">
      <c r="A24" s="20" t="s">
        <v>60</v>
      </c>
      <c r="B24" s="25" t="s">
        <v>43</v>
      </c>
      <c r="C24" s="25" t="s">
        <v>1176</v>
      </c>
      <c r="D24" s="20" t="s">
        <v>66</v>
      </c>
      <c r="E24" s="26" t="s">
        <v>1177</v>
      </c>
      <c r="F24" s="27" t="s">
        <v>87</v>
      </c>
      <c r="G24" s="28">
        <v>96</v>
      </c>
      <c r="H24" s="29">
        <v>0</v>
      </c>
      <c r="I24" s="29">
        <f>ROUND(ROUND(H24,2)*ROUND(G24,3),2)</f>
        <v>0</v>
      </c>
      <c r="J24" s="27" t="s">
        <v>64</v>
      </c>
      <c r="O24">
        <f>(I24*21)/100</f>
        <v>0</v>
      </c>
      <c r="P24" t="s">
        <v>33</v>
      </c>
    </row>
    <row r="25" spans="1:16" x14ac:dyDescent="0.2">
      <c r="A25" s="30" t="s">
        <v>65</v>
      </c>
      <c r="E25" s="31" t="s">
        <v>66</v>
      </c>
    </row>
    <row r="26" spans="1:16" ht="102" x14ac:dyDescent="0.2">
      <c r="A26" s="32" t="s">
        <v>67</v>
      </c>
      <c r="E26" s="33" t="s">
        <v>1178</v>
      </c>
    </row>
    <row r="27" spans="1:16" ht="63.75" x14ac:dyDescent="0.2">
      <c r="A27" t="s">
        <v>68</v>
      </c>
      <c r="E27" s="31" t="s">
        <v>1169</v>
      </c>
    </row>
    <row r="28" spans="1:16" x14ac:dyDescent="0.2">
      <c r="A28" s="20" t="s">
        <v>60</v>
      </c>
      <c r="B28" s="25" t="s">
        <v>45</v>
      </c>
      <c r="C28" s="25" t="s">
        <v>1179</v>
      </c>
      <c r="D28" s="20" t="s">
        <v>66</v>
      </c>
      <c r="E28" s="26" t="s">
        <v>1180</v>
      </c>
      <c r="F28" s="27" t="s">
        <v>87</v>
      </c>
      <c r="G28" s="28">
        <v>36</v>
      </c>
      <c r="H28" s="29">
        <v>0</v>
      </c>
      <c r="I28" s="29">
        <f>ROUND(ROUND(H28,2)*ROUND(G28,3),2)</f>
        <v>0</v>
      </c>
      <c r="J28" s="27" t="s">
        <v>64</v>
      </c>
      <c r="O28">
        <f>(I28*21)/100</f>
        <v>0</v>
      </c>
      <c r="P28" t="s">
        <v>33</v>
      </c>
    </row>
    <row r="29" spans="1:16" x14ac:dyDescent="0.2">
      <c r="A29" s="30" t="s">
        <v>65</v>
      </c>
      <c r="E29" s="31" t="s">
        <v>66</v>
      </c>
    </row>
    <row r="30" spans="1:16" ht="63.75" x14ac:dyDescent="0.2">
      <c r="A30" s="32" t="s">
        <v>67</v>
      </c>
      <c r="E30" s="33" t="s">
        <v>1181</v>
      </c>
    </row>
    <row r="31" spans="1:16" ht="63.75" x14ac:dyDescent="0.2">
      <c r="A31" t="s">
        <v>68</v>
      </c>
      <c r="E31" s="31" t="s">
        <v>1169</v>
      </c>
    </row>
    <row r="32" spans="1:16" x14ac:dyDescent="0.2">
      <c r="A32" s="20" t="s">
        <v>60</v>
      </c>
      <c r="B32" s="25" t="s">
        <v>47</v>
      </c>
      <c r="C32" s="25" t="s">
        <v>906</v>
      </c>
      <c r="D32" s="20" t="s">
        <v>66</v>
      </c>
      <c r="E32" s="26" t="s">
        <v>907</v>
      </c>
      <c r="F32" s="27" t="s">
        <v>454</v>
      </c>
      <c r="G32" s="28">
        <v>160.30000000000001</v>
      </c>
      <c r="H32" s="29">
        <v>0</v>
      </c>
      <c r="I32" s="29">
        <f>ROUND(ROUND(H32,2)*ROUND(G32,3),2)</f>
        <v>0</v>
      </c>
      <c r="J32" s="27" t="s">
        <v>64</v>
      </c>
      <c r="O32">
        <f>(I32*21)/100</f>
        <v>0</v>
      </c>
      <c r="P32" t="s">
        <v>33</v>
      </c>
    </row>
    <row r="33" spans="1:16" x14ac:dyDescent="0.2">
      <c r="A33" s="30" t="s">
        <v>65</v>
      </c>
      <c r="E33" s="31" t="s">
        <v>66</v>
      </c>
    </row>
    <row r="34" spans="1:16" ht="63.75" x14ac:dyDescent="0.2">
      <c r="A34" s="32" t="s">
        <v>67</v>
      </c>
      <c r="E34" s="33" t="s">
        <v>1182</v>
      </c>
    </row>
    <row r="35" spans="1:16" ht="369.75" x14ac:dyDescent="0.2">
      <c r="A35" t="s">
        <v>68</v>
      </c>
      <c r="E35" s="31" t="s">
        <v>909</v>
      </c>
    </row>
    <row r="36" spans="1:16" x14ac:dyDescent="0.2">
      <c r="A36" s="20" t="s">
        <v>60</v>
      </c>
      <c r="B36" s="25" t="s">
        <v>89</v>
      </c>
      <c r="C36" s="25" t="s">
        <v>1183</v>
      </c>
      <c r="D36" s="20" t="s">
        <v>66</v>
      </c>
      <c r="E36" s="26" t="s">
        <v>1184</v>
      </c>
      <c r="F36" s="27" t="s">
        <v>454</v>
      </c>
      <c r="G36" s="28">
        <v>60</v>
      </c>
      <c r="H36" s="29">
        <v>0</v>
      </c>
      <c r="I36" s="29">
        <f>ROUND(ROUND(H36,2)*ROUND(G36,3),2)</f>
        <v>0</v>
      </c>
      <c r="J36" s="27" t="s">
        <v>64</v>
      </c>
      <c r="O36">
        <f>(I36*21)/100</f>
        <v>0</v>
      </c>
      <c r="P36" t="s">
        <v>33</v>
      </c>
    </row>
    <row r="37" spans="1:16" x14ac:dyDescent="0.2">
      <c r="A37" s="30" t="s">
        <v>65</v>
      </c>
      <c r="E37" s="31" t="s">
        <v>66</v>
      </c>
    </row>
    <row r="38" spans="1:16" ht="63.75" x14ac:dyDescent="0.2">
      <c r="A38" s="32" t="s">
        <v>67</v>
      </c>
      <c r="E38" s="33" t="s">
        <v>1185</v>
      </c>
    </row>
    <row r="39" spans="1:16" ht="280.5" x14ac:dyDescent="0.2">
      <c r="A39" t="s">
        <v>68</v>
      </c>
      <c r="E39" s="31" t="s">
        <v>1186</v>
      </c>
    </row>
    <row r="40" spans="1:16" x14ac:dyDescent="0.2">
      <c r="A40" s="20" t="s">
        <v>60</v>
      </c>
      <c r="B40" s="25" t="s">
        <v>93</v>
      </c>
      <c r="C40" s="25" t="s">
        <v>1187</v>
      </c>
      <c r="D40" s="20" t="s">
        <v>66</v>
      </c>
      <c r="E40" s="26" t="s">
        <v>1188</v>
      </c>
      <c r="F40" s="27" t="s">
        <v>454</v>
      </c>
      <c r="G40" s="28">
        <v>4.8</v>
      </c>
      <c r="H40" s="29">
        <v>0</v>
      </c>
      <c r="I40" s="29">
        <f>ROUND(ROUND(H40,2)*ROUND(G40,3),2)</f>
        <v>0</v>
      </c>
      <c r="J40" s="27" t="s">
        <v>64</v>
      </c>
      <c r="O40">
        <f>(I40*21)/100</f>
        <v>0</v>
      </c>
      <c r="P40" t="s">
        <v>33</v>
      </c>
    </row>
    <row r="41" spans="1:16" x14ac:dyDescent="0.2">
      <c r="A41" s="30" t="s">
        <v>65</v>
      </c>
      <c r="E41" s="31" t="s">
        <v>66</v>
      </c>
    </row>
    <row r="42" spans="1:16" ht="63.75" x14ac:dyDescent="0.2">
      <c r="A42" s="32" t="s">
        <v>67</v>
      </c>
      <c r="E42" s="33" t="s">
        <v>1189</v>
      </c>
    </row>
    <row r="43" spans="1:16" ht="242.25" x14ac:dyDescent="0.2">
      <c r="A43" t="s">
        <v>68</v>
      </c>
      <c r="E43" s="31" t="s">
        <v>1190</v>
      </c>
    </row>
    <row r="44" spans="1:16" x14ac:dyDescent="0.2">
      <c r="A44" s="20" t="s">
        <v>60</v>
      </c>
      <c r="B44" s="25" t="s">
        <v>50</v>
      </c>
      <c r="C44" s="25" t="s">
        <v>1101</v>
      </c>
      <c r="D44" s="20" t="s">
        <v>66</v>
      </c>
      <c r="E44" s="26" t="s">
        <v>1102</v>
      </c>
      <c r="F44" s="27" t="s">
        <v>80</v>
      </c>
      <c r="G44" s="28">
        <v>342.7</v>
      </c>
      <c r="H44" s="29">
        <v>0</v>
      </c>
      <c r="I44" s="29">
        <f>ROUND(ROUND(H44,2)*ROUND(G44,3),2)</f>
        <v>0</v>
      </c>
      <c r="J44" s="27" t="s">
        <v>64</v>
      </c>
      <c r="O44">
        <f>(I44*21)/100</f>
        <v>0</v>
      </c>
      <c r="P44" t="s">
        <v>33</v>
      </c>
    </row>
    <row r="45" spans="1:16" x14ac:dyDescent="0.2">
      <c r="A45" s="30" t="s">
        <v>65</v>
      </c>
      <c r="E45" s="31" t="s">
        <v>66</v>
      </c>
    </row>
    <row r="46" spans="1:16" ht="153" x14ac:dyDescent="0.2">
      <c r="A46" s="32" t="s">
        <v>67</v>
      </c>
      <c r="E46" s="33" t="s">
        <v>1191</v>
      </c>
    </row>
    <row r="47" spans="1:16" ht="25.5" x14ac:dyDescent="0.2">
      <c r="A47" t="s">
        <v>68</v>
      </c>
      <c r="E47" s="31" t="s">
        <v>467</v>
      </c>
    </row>
    <row r="48" spans="1:16" x14ac:dyDescent="0.2">
      <c r="A48" s="20" t="s">
        <v>60</v>
      </c>
      <c r="B48" s="25" t="s">
        <v>52</v>
      </c>
      <c r="C48" s="25" t="s">
        <v>1192</v>
      </c>
      <c r="D48" s="20" t="s">
        <v>66</v>
      </c>
      <c r="E48" s="26" t="s">
        <v>1193</v>
      </c>
      <c r="F48" s="27" t="s">
        <v>454</v>
      </c>
      <c r="G48" s="28">
        <v>27.5</v>
      </c>
      <c r="H48" s="29">
        <v>0</v>
      </c>
      <c r="I48" s="29">
        <f>ROUND(ROUND(H48,2)*ROUND(G48,3),2)</f>
        <v>0</v>
      </c>
      <c r="J48" s="27" t="s">
        <v>64</v>
      </c>
      <c r="O48">
        <f>(I48*21)/100</f>
        <v>0</v>
      </c>
      <c r="P48" t="s">
        <v>33</v>
      </c>
    </row>
    <row r="49" spans="1:16" x14ac:dyDescent="0.2">
      <c r="A49" s="30" t="s">
        <v>65</v>
      </c>
      <c r="E49" s="31" t="s">
        <v>66</v>
      </c>
    </row>
    <row r="50" spans="1:16" ht="63.75" x14ac:dyDescent="0.2">
      <c r="A50" s="32" t="s">
        <v>67</v>
      </c>
      <c r="E50" s="33" t="s">
        <v>1194</v>
      </c>
    </row>
    <row r="51" spans="1:16" ht="38.25" x14ac:dyDescent="0.2">
      <c r="A51" t="s">
        <v>68</v>
      </c>
      <c r="E51" s="31" t="s">
        <v>1195</v>
      </c>
    </row>
    <row r="52" spans="1:16" x14ac:dyDescent="0.2">
      <c r="A52" s="20" t="s">
        <v>60</v>
      </c>
      <c r="B52" s="25" t="s">
        <v>54</v>
      </c>
      <c r="C52" s="25" t="s">
        <v>469</v>
      </c>
      <c r="D52" s="20" t="s">
        <v>66</v>
      </c>
      <c r="E52" s="26" t="s">
        <v>470</v>
      </c>
      <c r="F52" s="27" t="s">
        <v>80</v>
      </c>
      <c r="G52" s="28">
        <v>183.33</v>
      </c>
      <c r="H52" s="29">
        <v>0</v>
      </c>
      <c r="I52" s="29">
        <f>ROUND(ROUND(H52,2)*ROUND(G52,3),2)</f>
        <v>0</v>
      </c>
      <c r="J52" s="27" t="s">
        <v>64</v>
      </c>
      <c r="O52">
        <f>(I52*21)/100</f>
        <v>0</v>
      </c>
      <c r="P52" t="s">
        <v>33</v>
      </c>
    </row>
    <row r="53" spans="1:16" x14ac:dyDescent="0.2">
      <c r="A53" s="30" t="s">
        <v>65</v>
      </c>
      <c r="E53" s="31" t="s">
        <v>66</v>
      </c>
    </row>
    <row r="54" spans="1:16" ht="51" x14ac:dyDescent="0.2">
      <c r="A54" s="32" t="s">
        <v>67</v>
      </c>
      <c r="E54" s="33" t="s">
        <v>1196</v>
      </c>
    </row>
    <row r="55" spans="1:16" ht="25.5" x14ac:dyDescent="0.2">
      <c r="A55" t="s">
        <v>68</v>
      </c>
      <c r="E55" s="31" t="s">
        <v>471</v>
      </c>
    </row>
    <row r="56" spans="1:16" x14ac:dyDescent="0.2">
      <c r="A56" s="20" t="s">
        <v>60</v>
      </c>
      <c r="B56" s="25" t="s">
        <v>106</v>
      </c>
      <c r="C56" s="25" t="s">
        <v>1197</v>
      </c>
      <c r="D56" s="20" t="s">
        <v>66</v>
      </c>
      <c r="E56" s="26" t="s">
        <v>1198</v>
      </c>
      <c r="F56" s="27" t="s">
        <v>80</v>
      </c>
      <c r="G56" s="28">
        <v>183.33</v>
      </c>
      <c r="H56" s="29">
        <v>0</v>
      </c>
      <c r="I56" s="29">
        <f>ROUND(ROUND(H56,2)*ROUND(G56,3),2)</f>
        <v>0</v>
      </c>
      <c r="J56" s="27" t="s">
        <v>64</v>
      </c>
      <c r="O56">
        <f>(I56*21)/100</f>
        <v>0</v>
      </c>
      <c r="P56" t="s">
        <v>33</v>
      </c>
    </row>
    <row r="57" spans="1:16" x14ac:dyDescent="0.2">
      <c r="A57" s="30" t="s">
        <v>65</v>
      </c>
      <c r="E57" s="31" t="s">
        <v>66</v>
      </c>
    </row>
    <row r="58" spans="1:16" ht="51" x14ac:dyDescent="0.2">
      <c r="A58" s="32" t="s">
        <v>67</v>
      </c>
      <c r="E58" s="33" t="s">
        <v>1199</v>
      </c>
    </row>
    <row r="59" spans="1:16" ht="38.25" x14ac:dyDescent="0.2">
      <c r="A59" t="s">
        <v>68</v>
      </c>
      <c r="E59" s="31" t="s">
        <v>1200</v>
      </c>
    </row>
    <row r="60" spans="1:16" x14ac:dyDescent="0.2">
      <c r="A60" s="20" t="s">
        <v>60</v>
      </c>
      <c r="B60" s="25" t="s">
        <v>109</v>
      </c>
      <c r="C60" s="25" t="s">
        <v>1201</v>
      </c>
      <c r="D60" s="20" t="s">
        <v>66</v>
      </c>
      <c r="E60" s="26" t="s">
        <v>1202</v>
      </c>
      <c r="F60" s="27" t="s">
        <v>454</v>
      </c>
      <c r="G60" s="28">
        <v>1.833</v>
      </c>
      <c r="H60" s="29">
        <v>0</v>
      </c>
      <c r="I60" s="29">
        <f>ROUND(ROUND(H60,2)*ROUND(G60,3),2)</f>
        <v>0</v>
      </c>
      <c r="J60" s="27" t="s">
        <v>64</v>
      </c>
      <c r="O60">
        <f>(I60*21)/100</f>
        <v>0</v>
      </c>
      <c r="P60" t="s">
        <v>33</v>
      </c>
    </row>
    <row r="61" spans="1:16" x14ac:dyDescent="0.2">
      <c r="A61" s="30" t="s">
        <v>65</v>
      </c>
      <c r="E61" s="31" t="s">
        <v>66</v>
      </c>
    </row>
    <row r="62" spans="1:16" ht="51" x14ac:dyDescent="0.2">
      <c r="A62" s="32" t="s">
        <v>67</v>
      </c>
      <c r="E62" s="33" t="s">
        <v>1203</v>
      </c>
    </row>
    <row r="63" spans="1:16" ht="38.25" x14ac:dyDescent="0.2">
      <c r="A63" t="s">
        <v>68</v>
      </c>
      <c r="E63" s="31" t="s">
        <v>1204</v>
      </c>
    </row>
    <row r="64" spans="1:16" ht="25.5" x14ac:dyDescent="0.2">
      <c r="A64" s="20" t="s">
        <v>60</v>
      </c>
      <c r="B64" s="25" t="s">
        <v>113</v>
      </c>
      <c r="C64" s="25" t="s">
        <v>1205</v>
      </c>
      <c r="D64" s="20" t="s">
        <v>66</v>
      </c>
      <c r="E64" s="26" t="s">
        <v>1206</v>
      </c>
      <c r="F64" s="27" t="s">
        <v>454</v>
      </c>
      <c r="G64" s="28">
        <v>27.5</v>
      </c>
      <c r="H64" s="29">
        <v>0</v>
      </c>
      <c r="I64" s="29">
        <f>ROUND(ROUND(H64,2)*ROUND(G64,3),2)</f>
        <v>0</v>
      </c>
      <c r="J64" s="27" t="s">
        <v>988</v>
      </c>
      <c r="O64">
        <f>(I64*21)/100</f>
        <v>0</v>
      </c>
      <c r="P64" t="s">
        <v>33</v>
      </c>
    </row>
    <row r="65" spans="1:18" x14ac:dyDescent="0.2">
      <c r="A65" s="30" t="s">
        <v>65</v>
      </c>
      <c r="E65" s="31" t="s">
        <v>66</v>
      </c>
    </row>
    <row r="66" spans="1:18" ht="51" x14ac:dyDescent="0.2">
      <c r="A66" s="32" t="s">
        <v>67</v>
      </c>
      <c r="E66" s="33" t="s">
        <v>1207</v>
      </c>
    </row>
    <row r="67" spans="1:18" x14ac:dyDescent="0.2">
      <c r="A67" t="s">
        <v>68</v>
      </c>
      <c r="E67" s="31" t="s">
        <v>1208</v>
      </c>
    </row>
    <row r="68" spans="1:18" ht="12.75" customHeight="1" x14ac:dyDescent="0.2">
      <c r="A68" s="5" t="s">
        <v>58</v>
      </c>
      <c r="B68" s="5"/>
      <c r="C68" s="34" t="s">
        <v>215</v>
      </c>
      <c r="D68" s="5"/>
      <c r="E68" s="23" t="s">
        <v>1113</v>
      </c>
      <c r="F68" s="5"/>
      <c r="G68" s="5"/>
      <c r="H68" s="5"/>
      <c r="I68" s="35">
        <f>0+Q68</f>
        <v>0</v>
      </c>
      <c r="J68" s="5"/>
      <c r="O68">
        <f>0+R68</f>
        <v>0</v>
      </c>
      <c r="Q68">
        <f>0+I69+I73</f>
        <v>0</v>
      </c>
      <c r="R68">
        <f>0+O69+O73</f>
        <v>0</v>
      </c>
    </row>
    <row r="69" spans="1:18" x14ac:dyDescent="0.2">
      <c r="A69" s="20" t="s">
        <v>60</v>
      </c>
      <c r="B69" s="25" t="s">
        <v>117</v>
      </c>
      <c r="C69" s="25" t="s">
        <v>1209</v>
      </c>
      <c r="D69" s="20" t="s">
        <v>66</v>
      </c>
      <c r="E69" s="26" t="s">
        <v>1210</v>
      </c>
      <c r="F69" s="27" t="s">
        <v>454</v>
      </c>
      <c r="G69" s="28">
        <v>3.7</v>
      </c>
      <c r="H69" s="29">
        <v>0</v>
      </c>
      <c r="I69" s="29">
        <f>ROUND(ROUND(H69,2)*ROUND(G69,3),2)</f>
        <v>0</v>
      </c>
      <c r="J69" s="27" t="s">
        <v>64</v>
      </c>
      <c r="O69">
        <f>(I69*21)/100</f>
        <v>0</v>
      </c>
      <c r="P69" t="s">
        <v>33</v>
      </c>
    </row>
    <row r="70" spans="1:18" x14ac:dyDescent="0.2">
      <c r="A70" s="30" t="s">
        <v>65</v>
      </c>
      <c r="E70" s="31" t="s">
        <v>66</v>
      </c>
    </row>
    <row r="71" spans="1:18" ht="63.75" x14ac:dyDescent="0.2">
      <c r="A71" s="32" t="s">
        <v>67</v>
      </c>
      <c r="E71" s="33" t="s">
        <v>1211</v>
      </c>
    </row>
    <row r="72" spans="1:18" ht="369.75" x14ac:dyDescent="0.2">
      <c r="A72" t="s">
        <v>68</v>
      </c>
      <c r="E72" s="31" t="s">
        <v>1117</v>
      </c>
    </row>
    <row r="73" spans="1:18" x14ac:dyDescent="0.2">
      <c r="A73" s="20" t="s">
        <v>60</v>
      </c>
      <c r="B73" s="25" t="s">
        <v>120</v>
      </c>
      <c r="C73" s="25" t="s">
        <v>1212</v>
      </c>
      <c r="D73" s="20" t="s">
        <v>66</v>
      </c>
      <c r="E73" s="26" t="s">
        <v>1213</v>
      </c>
      <c r="F73" s="27" t="s">
        <v>454</v>
      </c>
      <c r="G73" s="28">
        <v>1.3</v>
      </c>
      <c r="H73" s="29">
        <v>0</v>
      </c>
      <c r="I73" s="29">
        <f>ROUND(ROUND(H73,2)*ROUND(G73,3),2)</f>
        <v>0</v>
      </c>
      <c r="J73" s="27" t="s">
        <v>64</v>
      </c>
      <c r="O73">
        <f>(I73*21)/100</f>
        <v>0</v>
      </c>
      <c r="P73" t="s">
        <v>33</v>
      </c>
    </row>
    <row r="74" spans="1:18" x14ac:dyDescent="0.2">
      <c r="A74" s="30" t="s">
        <v>65</v>
      </c>
      <c r="E74" s="31" t="s">
        <v>66</v>
      </c>
    </row>
    <row r="75" spans="1:18" ht="63.75" x14ac:dyDescent="0.2">
      <c r="A75" s="32" t="s">
        <v>67</v>
      </c>
      <c r="E75" s="33" t="s">
        <v>1214</v>
      </c>
    </row>
    <row r="76" spans="1:18" ht="38.25" x14ac:dyDescent="0.2">
      <c r="A76" t="s">
        <v>68</v>
      </c>
      <c r="E76" s="31" t="s">
        <v>1215</v>
      </c>
    </row>
    <row r="77" spans="1:18" ht="12.75" customHeight="1" x14ac:dyDescent="0.2">
      <c r="A77" s="5" t="s">
        <v>58</v>
      </c>
      <c r="B77" s="5"/>
      <c r="C77" s="34" t="s">
        <v>256</v>
      </c>
      <c r="D77" s="5"/>
      <c r="E77" s="23" t="s">
        <v>1216</v>
      </c>
      <c r="F77" s="5"/>
      <c r="G77" s="5"/>
      <c r="H77" s="5"/>
      <c r="I77" s="35">
        <f>0+Q77</f>
        <v>0</v>
      </c>
      <c r="J77" s="5"/>
      <c r="O77">
        <f>0+R77</f>
        <v>0</v>
      </c>
      <c r="Q77">
        <f>0+I78+I82+I86+I90+I94+I98+I102+I106+I110+I114+I118+I122+I126</f>
        <v>0</v>
      </c>
      <c r="R77">
        <f>0+O78+O82+O86+O90+O94+O98+O102+O106+O110+O114+O118+O122+O126</f>
        <v>0</v>
      </c>
    </row>
    <row r="78" spans="1:18" x14ac:dyDescent="0.2">
      <c r="A78" s="20" t="s">
        <v>60</v>
      </c>
      <c r="B78" s="25" t="s">
        <v>123</v>
      </c>
      <c r="C78" s="25" t="s">
        <v>1217</v>
      </c>
      <c r="D78" s="20" t="s">
        <v>66</v>
      </c>
      <c r="E78" s="26" t="s">
        <v>1218</v>
      </c>
      <c r="F78" s="27" t="s">
        <v>454</v>
      </c>
      <c r="G78" s="28">
        <v>54.7</v>
      </c>
      <c r="H78" s="29">
        <v>0</v>
      </c>
      <c r="I78" s="29">
        <f>ROUND(ROUND(H78,2)*ROUND(G78,3),2)</f>
        <v>0</v>
      </c>
      <c r="J78" s="27" t="s">
        <v>64</v>
      </c>
      <c r="O78">
        <f>(I78*21)/100</f>
        <v>0</v>
      </c>
      <c r="P78" t="s">
        <v>33</v>
      </c>
    </row>
    <row r="79" spans="1:18" x14ac:dyDescent="0.2">
      <c r="A79" s="30" t="s">
        <v>65</v>
      </c>
      <c r="E79" s="31" t="s">
        <v>66</v>
      </c>
    </row>
    <row r="80" spans="1:18" ht="63.75" x14ac:dyDescent="0.2">
      <c r="A80" s="32" t="s">
        <v>67</v>
      </c>
      <c r="E80" s="33" t="s">
        <v>1219</v>
      </c>
    </row>
    <row r="81" spans="1:16" ht="51" x14ac:dyDescent="0.2">
      <c r="A81" t="s">
        <v>68</v>
      </c>
      <c r="E81" s="31" t="s">
        <v>1220</v>
      </c>
    </row>
    <row r="82" spans="1:16" x14ac:dyDescent="0.2">
      <c r="A82" s="20" t="s">
        <v>60</v>
      </c>
      <c r="B82" s="25" t="s">
        <v>126</v>
      </c>
      <c r="C82" s="25" t="s">
        <v>1221</v>
      </c>
      <c r="D82" s="20" t="s">
        <v>66</v>
      </c>
      <c r="E82" s="26" t="s">
        <v>1222</v>
      </c>
      <c r="F82" s="27" t="s">
        <v>454</v>
      </c>
      <c r="G82" s="28">
        <v>223.8</v>
      </c>
      <c r="H82" s="29">
        <v>0</v>
      </c>
      <c r="I82" s="29">
        <f>ROUND(ROUND(H82,2)*ROUND(G82,3),2)</f>
        <v>0</v>
      </c>
      <c r="J82" s="27" t="s">
        <v>64</v>
      </c>
      <c r="O82">
        <f>(I82*21)/100</f>
        <v>0</v>
      </c>
      <c r="P82" t="s">
        <v>33</v>
      </c>
    </row>
    <row r="83" spans="1:16" x14ac:dyDescent="0.2">
      <c r="A83" s="30" t="s">
        <v>65</v>
      </c>
      <c r="E83" s="31" t="s">
        <v>66</v>
      </c>
    </row>
    <row r="84" spans="1:16" ht="204" x14ac:dyDescent="0.2">
      <c r="A84" s="32" t="s">
        <v>67</v>
      </c>
      <c r="E84" s="33" t="s">
        <v>1223</v>
      </c>
    </row>
    <row r="85" spans="1:16" ht="51" x14ac:dyDescent="0.2">
      <c r="A85" t="s">
        <v>68</v>
      </c>
      <c r="E85" s="31" t="s">
        <v>1220</v>
      </c>
    </row>
    <row r="86" spans="1:16" x14ac:dyDescent="0.2">
      <c r="A86" s="20" t="s">
        <v>60</v>
      </c>
      <c r="B86" s="25" t="s">
        <v>129</v>
      </c>
      <c r="C86" s="25" t="s">
        <v>1224</v>
      </c>
      <c r="D86" s="20" t="s">
        <v>66</v>
      </c>
      <c r="E86" s="26" t="s">
        <v>1225</v>
      </c>
      <c r="F86" s="27" t="s">
        <v>80</v>
      </c>
      <c r="G86" s="28">
        <v>273.7</v>
      </c>
      <c r="H86" s="29">
        <v>0</v>
      </c>
      <c r="I86" s="29">
        <f>ROUND(ROUND(H86,2)*ROUND(G86,3),2)</f>
        <v>0</v>
      </c>
      <c r="J86" s="27" t="s">
        <v>64</v>
      </c>
      <c r="O86">
        <f>(I86*21)/100</f>
        <v>0</v>
      </c>
      <c r="P86" t="s">
        <v>33</v>
      </c>
    </row>
    <row r="87" spans="1:16" x14ac:dyDescent="0.2">
      <c r="A87" s="30" t="s">
        <v>65</v>
      </c>
      <c r="E87" s="31" t="s">
        <v>66</v>
      </c>
    </row>
    <row r="88" spans="1:16" ht="63.75" x14ac:dyDescent="0.2">
      <c r="A88" s="32" t="s">
        <v>67</v>
      </c>
      <c r="E88" s="33" t="s">
        <v>1226</v>
      </c>
    </row>
    <row r="89" spans="1:16" ht="51" x14ac:dyDescent="0.2">
      <c r="A89" t="s">
        <v>68</v>
      </c>
      <c r="E89" s="31" t="s">
        <v>1227</v>
      </c>
    </row>
    <row r="90" spans="1:16" x14ac:dyDescent="0.2">
      <c r="A90" s="20" t="s">
        <v>60</v>
      </c>
      <c r="B90" s="25" t="s">
        <v>133</v>
      </c>
      <c r="C90" s="25" t="s">
        <v>1228</v>
      </c>
      <c r="D90" s="20" t="s">
        <v>66</v>
      </c>
      <c r="E90" s="26" t="s">
        <v>1229</v>
      </c>
      <c r="F90" s="27" t="s">
        <v>80</v>
      </c>
      <c r="G90" s="28">
        <v>471.5</v>
      </c>
      <c r="H90" s="29">
        <v>0</v>
      </c>
      <c r="I90" s="29">
        <f>ROUND(ROUND(H90,2)*ROUND(G90,3),2)</f>
        <v>0</v>
      </c>
      <c r="J90" s="27" t="s">
        <v>64</v>
      </c>
      <c r="O90">
        <f>(I90*21)/100</f>
        <v>0</v>
      </c>
      <c r="P90" t="s">
        <v>33</v>
      </c>
    </row>
    <row r="91" spans="1:16" x14ac:dyDescent="0.2">
      <c r="A91" s="30" t="s">
        <v>65</v>
      </c>
      <c r="E91" s="31" t="s">
        <v>66</v>
      </c>
    </row>
    <row r="92" spans="1:16" ht="63.75" x14ac:dyDescent="0.2">
      <c r="A92" s="32" t="s">
        <v>67</v>
      </c>
      <c r="E92" s="33" t="s">
        <v>1230</v>
      </c>
    </row>
    <row r="93" spans="1:16" ht="51" x14ac:dyDescent="0.2">
      <c r="A93" t="s">
        <v>68</v>
      </c>
      <c r="E93" s="31" t="s">
        <v>1227</v>
      </c>
    </row>
    <row r="94" spans="1:16" x14ac:dyDescent="0.2">
      <c r="A94" s="20" t="s">
        <v>60</v>
      </c>
      <c r="B94" s="25" t="s">
        <v>137</v>
      </c>
      <c r="C94" s="25" t="s">
        <v>1231</v>
      </c>
      <c r="D94" s="20" t="s">
        <v>66</v>
      </c>
      <c r="E94" s="26" t="s">
        <v>1232</v>
      </c>
      <c r="F94" s="27" t="s">
        <v>80</v>
      </c>
      <c r="G94" s="28">
        <v>234.6</v>
      </c>
      <c r="H94" s="29">
        <v>0</v>
      </c>
      <c r="I94" s="29">
        <f>ROUND(ROUND(H94,2)*ROUND(G94,3),2)</f>
        <v>0</v>
      </c>
      <c r="J94" s="27" t="s">
        <v>64</v>
      </c>
      <c r="O94">
        <f>(I94*21)/100</f>
        <v>0</v>
      </c>
      <c r="P94" t="s">
        <v>33</v>
      </c>
    </row>
    <row r="95" spans="1:16" x14ac:dyDescent="0.2">
      <c r="A95" s="30" t="s">
        <v>65</v>
      </c>
      <c r="E95" s="31" t="s">
        <v>66</v>
      </c>
    </row>
    <row r="96" spans="1:16" ht="63.75" x14ac:dyDescent="0.2">
      <c r="A96" s="32" t="s">
        <v>67</v>
      </c>
      <c r="E96" s="33" t="s">
        <v>1233</v>
      </c>
    </row>
    <row r="97" spans="1:16" ht="140.25" x14ac:dyDescent="0.2">
      <c r="A97" t="s">
        <v>68</v>
      </c>
      <c r="E97" s="31" t="s">
        <v>1234</v>
      </c>
    </row>
    <row r="98" spans="1:16" ht="25.5" x14ac:dyDescent="0.2">
      <c r="A98" s="20" t="s">
        <v>60</v>
      </c>
      <c r="B98" s="25" t="s">
        <v>141</v>
      </c>
      <c r="C98" s="25" t="s">
        <v>1235</v>
      </c>
      <c r="D98" s="20" t="s">
        <v>66</v>
      </c>
      <c r="E98" s="26" t="s">
        <v>1236</v>
      </c>
      <c r="F98" s="27" t="s">
        <v>80</v>
      </c>
      <c r="G98" s="28">
        <v>236.9</v>
      </c>
      <c r="H98" s="29">
        <v>0</v>
      </c>
      <c r="I98" s="29">
        <f>ROUND(ROUND(H98,2)*ROUND(G98,3),2)</f>
        <v>0</v>
      </c>
      <c r="J98" s="27" t="s">
        <v>64</v>
      </c>
      <c r="O98">
        <f>(I98*21)/100</f>
        <v>0</v>
      </c>
      <c r="P98" t="s">
        <v>33</v>
      </c>
    </row>
    <row r="99" spans="1:16" x14ac:dyDescent="0.2">
      <c r="A99" s="30" t="s">
        <v>65</v>
      </c>
      <c r="E99" s="31" t="s">
        <v>66</v>
      </c>
    </row>
    <row r="100" spans="1:16" ht="63.75" x14ac:dyDescent="0.2">
      <c r="A100" s="32" t="s">
        <v>67</v>
      </c>
      <c r="E100" s="33" t="s">
        <v>1237</v>
      </c>
    </row>
    <row r="101" spans="1:16" ht="140.25" x14ac:dyDescent="0.2">
      <c r="A101" t="s">
        <v>68</v>
      </c>
      <c r="E101" s="31" t="s">
        <v>1234</v>
      </c>
    </row>
    <row r="102" spans="1:16" x14ac:dyDescent="0.2">
      <c r="A102" s="20" t="s">
        <v>60</v>
      </c>
      <c r="B102" s="25" t="s">
        <v>146</v>
      </c>
      <c r="C102" s="25" t="s">
        <v>1238</v>
      </c>
      <c r="D102" s="20" t="s">
        <v>66</v>
      </c>
      <c r="E102" s="26" t="s">
        <v>1239</v>
      </c>
      <c r="F102" s="27" t="s">
        <v>80</v>
      </c>
      <c r="G102" s="28">
        <v>230</v>
      </c>
      <c r="H102" s="29">
        <v>0</v>
      </c>
      <c r="I102" s="29">
        <f>ROUND(ROUND(H102,2)*ROUND(G102,3),2)</f>
        <v>0</v>
      </c>
      <c r="J102" s="27" t="s">
        <v>64</v>
      </c>
      <c r="O102">
        <f>(I102*21)/100</f>
        <v>0</v>
      </c>
      <c r="P102" t="s">
        <v>33</v>
      </c>
    </row>
    <row r="103" spans="1:16" x14ac:dyDescent="0.2">
      <c r="A103" s="30" t="s">
        <v>65</v>
      </c>
      <c r="E103" s="31" t="s">
        <v>66</v>
      </c>
    </row>
    <row r="104" spans="1:16" ht="63.75" x14ac:dyDescent="0.2">
      <c r="A104" s="32" t="s">
        <v>67</v>
      </c>
      <c r="E104" s="33" t="s">
        <v>1240</v>
      </c>
    </row>
    <row r="105" spans="1:16" ht="140.25" x14ac:dyDescent="0.2">
      <c r="A105" t="s">
        <v>68</v>
      </c>
      <c r="E105" s="31" t="s">
        <v>1234</v>
      </c>
    </row>
    <row r="106" spans="1:16" x14ac:dyDescent="0.2">
      <c r="A106" s="20" t="s">
        <v>60</v>
      </c>
      <c r="B106" s="25" t="s">
        <v>150</v>
      </c>
      <c r="C106" s="25" t="s">
        <v>1241</v>
      </c>
      <c r="D106" s="20" t="s">
        <v>66</v>
      </c>
      <c r="E106" s="26" t="s">
        <v>1242</v>
      </c>
      <c r="F106" s="27" t="s">
        <v>80</v>
      </c>
      <c r="G106" s="28">
        <v>273.7</v>
      </c>
      <c r="H106" s="29">
        <v>0</v>
      </c>
      <c r="I106" s="29">
        <f>ROUND(ROUND(H106,2)*ROUND(G106,3),2)</f>
        <v>0</v>
      </c>
      <c r="J106" s="27" t="s">
        <v>64</v>
      </c>
      <c r="O106">
        <f>(I106*21)/100</f>
        <v>0</v>
      </c>
      <c r="P106" t="s">
        <v>33</v>
      </c>
    </row>
    <row r="107" spans="1:16" x14ac:dyDescent="0.2">
      <c r="A107" s="30" t="s">
        <v>65</v>
      </c>
      <c r="E107" s="31" t="s">
        <v>66</v>
      </c>
    </row>
    <row r="108" spans="1:16" ht="63.75" x14ac:dyDescent="0.2">
      <c r="A108" s="32" t="s">
        <v>67</v>
      </c>
      <c r="E108" s="33" t="s">
        <v>1243</v>
      </c>
    </row>
    <row r="109" spans="1:16" ht="25.5" x14ac:dyDescent="0.2">
      <c r="A109" t="s">
        <v>68</v>
      </c>
      <c r="E109" s="31" t="s">
        <v>1244</v>
      </c>
    </row>
    <row r="110" spans="1:16" x14ac:dyDescent="0.2">
      <c r="A110" s="20" t="s">
        <v>60</v>
      </c>
      <c r="B110" s="25" t="s">
        <v>154</v>
      </c>
      <c r="C110" s="25" t="s">
        <v>1245</v>
      </c>
      <c r="D110" s="20" t="s">
        <v>66</v>
      </c>
      <c r="E110" s="26" t="s">
        <v>1246</v>
      </c>
      <c r="F110" s="27" t="s">
        <v>80</v>
      </c>
      <c r="G110" s="28">
        <v>43</v>
      </c>
      <c r="H110" s="29">
        <v>0</v>
      </c>
      <c r="I110" s="29">
        <f>ROUND(ROUND(H110,2)*ROUND(G110,3),2)</f>
        <v>0</v>
      </c>
      <c r="J110" s="27" t="s">
        <v>64</v>
      </c>
      <c r="O110">
        <f>(I110*21)/100</f>
        <v>0</v>
      </c>
      <c r="P110" t="s">
        <v>33</v>
      </c>
    </row>
    <row r="111" spans="1:16" x14ac:dyDescent="0.2">
      <c r="A111" s="30" t="s">
        <v>65</v>
      </c>
      <c r="E111" s="31" t="s">
        <v>66</v>
      </c>
    </row>
    <row r="112" spans="1:16" ht="127.5" x14ac:dyDescent="0.2">
      <c r="A112" s="32" t="s">
        <v>67</v>
      </c>
      <c r="E112" s="33" t="s">
        <v>1247</v>
      </c>
    </row>
    <row r="113" spans="1:16" ht="165.75" x14ac:dyDescent="0.2">
      <c r="A113" t="s">
        <v>68</v>
      </c>
      <c r="E113" s="31" t="s">
        <v>1248</v>
      </c>
    </row>
    <row r="114" spans="1:16" x14ac:dyDescent="0.2">
      <c r="A114" s="20" t="s">
        <v>60</v>
      </c>
      <c r="B114" s="25" t="s">
        <v>158</v>
      </c>
      <c r="C114" s="25" t="s">
        <v>1249</v>
      </c>
      <c r="D114" s="20" t="s">
        <v>66</v>
      </c>
      <c r="E114" s="26" t="s">
        <v>1250</v>
      </c>
      <c r="F114" s="27" t="s">
        <v>80</v>
      </c>
      <c r="G114" s="28">
        <v>7</v>
      </c>
      <c r="H114" s="29">
        <v>0</v>
      </c>
      <c r="I114" s="29">
        <f>ROUND(ROUND(H114,2)*ROUND(G114,3),2)</f>
        <v>0</v>
      </c>
      <c r="J114" s="27" t="s">
        <v>64</v>
      </c>
      <c r="O114">
        <f>(I114*21)/100</f>
        <v>0</v>
      </c>
      <c r="P114" t="s">
        <v>33</v>
      </c>
    </row>
    <row r="115" spans="1:16" x14ac:dyDescent="0.2">
      <c r="A115" s="30" t="s">
        <v>65</v>
      </c>
      <c r="E115" s="31" t="s">
        <v>66</v>
      </c>
    </row>
    <row r="116" spans="1:16" ht="102" x14ac:dyDescent="0.2">
      <c r="A116" s="32" t="s">
        <v>67</v>
      </c>
      <c r="E116" s="33" t="s">
        <v>1251</v>
      </c>
    </row>
    <row r="117" spans="1:16" ht="165.75" x14ac:dyDescent="0.2">
      <c r="A117" t="s">
        <v>68</v>
      </c>
      <c r="E117" s="31" t="s">
        <v>1248</v>
      </c>
    </row>
    <row r="118" spans="1:16" ht="25.5" x14ac:dyDescent="0.2">
      <c r="A118" s="20" t="s">
        <v>60</v>
      </c>
      <c r="B118" s="25" t="s">
        <v>163</v>
      </c>
      <c r="C118" s="25" t="s">
        <v>1252</v>
      </c>
      <c r="D118" s="20" t="s">
        <v>66</v>
      </c>
      <c r="E118" s="26" t="s">
        <v>1253</v>
      </c>
      <c r="F118" s="27" t="s">
        <v>80</v>
      </c>
      <c r="G118" s="28">
        <v>6</v>
      </c>
      <c r="H118" s="29">
        <v>0</v>
      </c>
      <c r="I118" s="29">
        <f>ROUND(ROUND(H118,2)*ROUND(G118,3),2)</f>
        <v>0</v>
      </c>
      <c r="J118" s="27" t="s">
        <v>64</v>
      </c>
      <c r="O118">
        <f>(I118*21)/100</f>
        <v>0</v>
      </c>
      <c r="P118" t="s">
        <v>33</v>
      </c>
    </row>
    <row r="119" spans="1:16" x14ac:dyDescent="0.2">
      <c r="A119" s="30" t="s">
        <v>65</v>
      </c>
      <c r="E119" s="31" t="s">
        <v>66</v>
      </c>
    </row>
    <row r="120" spans="1:16" ht="89.25" x14ac:dyDescent="0.2">
      <c r="A120" s="32" t="s">
        <v>67</v>
      </c>
      <c r="E120" s="33" t="s">
        <v>1254</v>
      </c>
    </row>
    <row r="121" spans="1:16" ht="165.75" x14ac:dyDescent="0.2">
      <c r="A121" t="s">
        <v>68</v>
      </c>
      <c r="E121" s="31" t="s">
        <v>1248</v>
      </c>
    </row>
    <row r="122" spans="1:16" ht="25.5" x14ac:dyDescent="0.2">
      <c r="A122" s="20" t="s">
        <v>60</v>
      </c>
      <c r="B122" s="25" t="s">
        <v>167</v>
      </c>
      <c r="C122" s="25" t="s">
        <v>1255</v>
      </c>
      <c r="D122" s="20" t="s">
        <v>66</v>
      </c>
      <c r="E122" s="26" t="s">
        <v>1256</v>
      </c>
      <c r="F122" s="27" t="s">
        <v>80</v>
      </c>
      <c r="G122" s="28">
        <v>4</v>
      </c>
      <c r="H122" s="29">
        <v>0</v>
      </c>
      <c r="I122" s="29">
        <f>ROUND(ROUND(H122,2)*ROUND(G122,3),2)</f>
        <v>0</v>
      </c>
      <c r="J122" s="27" t="s">
        <v>64</v>
      </c>
      <c r="O122">
        <f>(I122*21)/100</f>
        <v>0</v>
      </c>
      <c r="P122" t="s">
        <v>33</v>
      </c>
    </row>
    <row r="123" spans="1:16" x14ac:dyDescent="0.2">
      <c r="A123" s="30" t="s">
        <v>65</v>
      </c>
      <c r="E123" s="31" t="s">
        <v>66</v>
      </c>
    </row>
    <row r="124" spans="1:16" ht="102" x14ac:dyDescent="0.2">
      <c r="A124" s="32" t="s">
        <v>67</v>
      </c>
      <c r="E124" s="33" t="s">
        <v>1257</v>
      </c>
    </row>
    <row r="125" spans="1:16" ht="165.75" x14ac:dyDescent="0.2">
      <c r="A125" t="s">
        <v>68</v>
      </c>
      <c r="E125" s="31" t="s">
        <v>1248</v>
      </c>
    </row>
    <row r="126" spans="1:16" x14ac:dyDescent="0.2">
      <c r="A126" s="20" t="s">
        <v>60</v>
      </c>
      <c r="B126" s="25" t="s">
        <v>171</v>
      </c>
      <c r="C126" s="25" t="s">
        <v>1258</v>
      </c>
      <c r="D126" s="20" t="s">
        <v>66</v>
      </c>
      <c r="E126" s="26" t="s">
        <v>1259</v>
      </c>
      <c r="F126" s="27" t="s">
        <v>87</v>
      </c>
      <c r="G126" s="28">
        <v>50</v>
      </c>
      <c r="H126" s="29">
        <v>0</v>
      </c>
      <c r="I126" s="29">
        <f>ROUND(ROUND(H126,2)*ROUND(G126,3),2)</f>
        <v>0</v>
      </c>
      <c r="J126" s="27" t="s">
        <v>64</v>
      </c>
      <c r="O126">
        <f>(I126*21)/100</f>
        <v>0</v>
      </c>
      <c r="P126" t="s">
        <v>33</v>
      </c>
    </row>
    <row r="127" spans="1:16" x14ac:dyDescent="0.2">
      <c r="A127" s="30" t="s">
        <v>65</v>
      </c>
      <c r="E127" s="31" t="s">
        <v>66</v>
      </c>
    </row>
    <row r="128" spans="1:16" ht="76.5" x14ac:dyDescent="0.2">
      <c r="A128" s="32" t="s">
        <v>67</v>
      </c>
      <c r="E128" s="33" t="s">
        <v>1260</v>
      </c>
    </row>
    <row r="129" spans="1:18" ht="38.25" x14ac:dyDescent="0.2">
      <c r="A129" t="s">
        <v>68</v>
      </c>
      <c r="E129" s="31" t="s">
        <v>1261</v>
      </c>
    </row>
    <row r="130" spans="1:18" ht="12.75" customHeight="1" x14ac:dyDescent="0.2">
      <c r="A130" s="5" t="s">
        <v>58</v>
      </c>
      <c r="B130" s="5"/>
      <c r="C130" s="34" t="s">
        <v>264</v>
      </c>
      <c r="D130" s="5"/>
      <c r="E130" s="23" t="s">
        <v>910</v>
      </c>
      <c r="F130" s="5"/>
      <c r="G130" s="5"/>
      <c r="H130" s="5"/>
      <c r="I130" s="35">
        <f>0+Q130</f>
        <v>0</v>
      </c>
      <c r="J130" s="5"/>
      <c r="O130">
        <f>0+R130</f>
        <v>0</v>
      </c>
      <c r="Q130">
        <f>0+I131+I135</f>
        <v>0</v>
      </c>
      <c r="R130">
        <f>0+O131+O135</f>
        <v>0</v>
      </c>
    </row>
    <row r="131" spans="1:18" x14ac:dyDescent="0.2">
      <c r="A131" s="20" t="s">
        <v>60</v>
      </c>
      <c r="B131" s="25" t="s">
        <v>175</v>
      </c>
      <c r="C131" s="25" t="s">
        <v>922</v>
      </c>
      <c r="D131" s="20" t="s">
        <v>66</v>
      </c>
      <c r="E131" s="26" t="s">
        <v>923</v>
      </c>
      <c r="F131" s="27" t="s">
        <v>454</v>
      </c>
      <c r="G131" s="28">
        <v>11.2</v>
      </c>
      <c r="H131" s="29">
        <v>0</v>
      </c>
      <c r="I131" s="29">
        <f>ROUND(ROUND(H131,2)*ROUND(G131,3),2)</f>
        <v>0</v>
      </c>
      <c r="J131" s="27" t="s">
        <v>64</v>
      </c>
      <c r="O131">
        <f>(I131*21)/100</f>
        <v>0</v>
      </c>
      <c r="P131" t="s">
        <v>33</v>
      </c>
    </row>
    <row r="132" spans="1:18" x14ac:dyDescent="0.2">
      <c r="A132" s="30" t="s">
        <v>65</v>
      </c>
      <c r="E132" s="31" t="s">
        <v>66</v>
      </c>
    </row>
    <row r="133" spans="1:18" ht="63.75" x14ac:dyDescent="0.2">
      <c r="A133" s="32" t="s">
        <v>67</v>
      </c>
      <c r="E133" s="33" t="s">
        <v>1262</v>
      </c>
    </row>
    <row r="134" spans="1:18" ht="89.25" x14ac:dyDescent="0.2">
      <c r="A134" t="s">
        <v>68</v>
      </c>
      <c r="E134" s="31" t="s">
        <v>921</v>
      </c>
    </row>
    <row r="135" spans="1:18" ht="25.5" x14ac:dyDescent="0.2">
      <c r="A135" s="20" t="s">
        <v>60</v>
      </c>
      <c r="B135" s="25" t="s">
        <v>179</v>
      </c>
      <c r="C135" s="25" t="s">
        <v>929</v>
      </c>
      <c r="D135" s="20" t="s">
        <v>66</v>
      </c>
      <c r="E135" s="26" t="s">
        <v>930</v>
      </c>
      <c r="F135" s="27" t="s">
        <v>87</v>
      </c>
      <c r="G135" s="28">
        <v>20</v>
      </c>
      <c r="H135" s="29">
        <v>0</v>
      </c>
      <c r="I135" s="29">
        <f>ROUND(ROUND(H135,2)*ROUND(G135,3),2)</f>
        <v>0</v>
      </c>
      <c r="J135" s="27" t="s">
        <v>64</v>
      </c>
      <c r="O135">
        <f>(I135*21)/100</f>
        <v>0</v>
      </c>
      <c r="P135" t="s">
        <v>33</v>
      </c>
    </row>
    <row r="136" spans="1:18" x14ac:dyDescent="0.2">
      <c r="A136" s="30" t="s">
        <v>65</v>
      </c>
      <c r="E136" s="31" t="s">
        <v>66</v>
      </c>
    </row>
    <row r="137" spans="1:18" ht="63.75" x14ac:dyDescent="0.2">
      <c r="A137" s="32" t="s">
        <v>67</v>
      </c>
      <c r="E137" s="33" t="s">
        <v>1263</v>
      </c>
    </row>
    <row r="138" spans="1:18" ht="114.75" x14ac:dyDescent="0.2">
      <c r="A138" t="s">
        <v>68</v>
      </c>
      <c r="E138" s="31" t="s">
        <v>932</v>
      </c>
    </row>
    <row r="139" spans="1:18" ht="12.75" customHeight="1" x14ac:dyDescent="0.2">
      <c r="A139" s="5" t="s">
        <v>58</v>
      </c>
      <c r="B139" s="5"/>
      <c r="C139" s="34" t="s">
        <v>425</v>
      </c>
      <c r="D139" s="5"/>
      <c r="E139" s="23" t="s">
        <v>985</v>
      </c>
      <c r="F139" s="5"/>
      <c r="G139" s="5"/>
      <c r="H139" s="5"/>
      <c r="I139" s="35">
        <f>0+Q139</f>
        <v>0</v>
      </c>
      <c r="J139" s="5"/>
      <c r="O139">
        <f>0+R139</f>
        <v>0</v>
      </c>
      <c r="Q139">
        <f>0+I140+I144+I148+I152+I156+I160+I164+I168+I172+I176+I180+I184</f>
        <v>0</v>
      </c>
      <c r="R139">
        <f>0+O140+O144+O148+O152+O156+O160+O164+O168+O172+O176+O180+O184</f>
        <v>0</v>
      </c>
    </row>
    <row r="140" spans="1:18" ht="25.5" x14ac:dyDescent="0.2">
      <c r="A140" s="20" t="s">
        <v>60</v>
      </c>
      <c r="B140" s="25" t="s">
        <v>183</v>
      </c>
      <c r="C140" s="25" t="s">
        <v>1264</v>
      </c>
      <c r="D140" s="20" t="s">
        <v>66</v>
      </c>
      <c r="E140" s="26" t="s">
        <v>1265</v>
      </c>
      <c r="F140" s="27" t="s">
        <v>76</v>
      </c>
      <c r="G140" s="28">
        <v>4</v>
      </c>
      <c r="H140" s="29">
        <v>0</v>
      </c>
      <c r="I140" s="29">
        <f>ROUND(ROUND(H140,2)*ROUND(G140,3),2)</f>
        <v>0</v>
      </c>
      <c r="J140" s="27" t="s">
        <v>64</v>
      </c>
      <c r="O140">
        <f>(I140*21)/100</f>
        <v>0</v>
      </c>
      <c r="P140" t="s">
        <v>33</v>
      </c>
    </row>
    <row r="141" spans="1:18" x14ac:dyDescent="0.2">
      <c r="A141" s="30" t="s">
        <v>65</v>
      </c>
      <c r="E141" s="31" t="s">
        <v>66</v>
      </c>
    </row>
    <row r="142" spans="1:18" ht="51" x14ac:dyDescent="0.2">
      <c r="A142" s="32" t="s">
        <v>67</v>
      </c>
      <c r="E142" s="33" t="s">
        <v>1266</v>
      </c>
    </row>
    <row r="143" spans="1:18" ht="25.5" x14ac:dyDescent="0.2">
      <c r="A143" t="s">
        <v>68</v>
      </c>
      <c r="E143" s="31" t="s">
        <v>1267</v>
      </c>
    </row>
    <row r="144" spans="1:18" x14ac:dyDescent="0.2">
      <c r="A144" s="20" t="s">
        <v>60</v>
      </c>
      <c r="B144" s="25" t="s">
        <v>187</v>
      </c>
      <c r="C144" s="25" t="s">
        <v>1268</v>
      </c>
      <c r="D144" s="20" t="s">
        <v>66</v>
      </c>
      <c r="E144" s="26" t="s">
        <v>1269</v>
      </c>
      <c r="F144" s="27" t="s">
        <v>76</v>
      </c>
      <c r="G144" s="28">
        <v>8</v>
      </c>
      <c r="H144" s="29">
        <v>0</v>
      </c>
      <c r="I144" s="29">
        <f>ROUND(ROUND(H144,2)*ROUND(G144,3),2)</f>
        <v>0</v>
      </c>
      <c r="J144" s="27" t="s">
        <v>64</v>
      </c>
      <c r="O144">
        <f>(I144*21)/100</f>
        <v>0</v>
      </c>
      <c r="P144" t="s">
        <v>33</v>
      </c>
    </row>
    <row r="145" spans="1:16" x14ac:dyDescent="0.2">
      <c r="A145" s="30" t="s">
        <v>65</v>
      </c>
      <c r="E145" s="31" t="s">
        <v>66</v>
      </c>
    </row>
    <row r="146" spans="1:16" ht="89.25" x14ac:dyDescent="0.2">
      <c r="A146" s="32" t="s">
        <v>67</v>
      </c>
      <c r="E146" s="33" t="s">
        <v>1270</v>
      </c>
    </row>
    <row r="147" spans="1:16" ht="25.5" x14ac:dyDescent="0.2">
      <c r="A147" t="s">
        <v>68</v>
      </c>
      <c r="E147" s="31" t="s">
        <v>1271</v>
      </c>
    </row>
    <row r="148" spans="1:16" ht="25.5" x14ac:dyDescent="0.2">
      <c r="A148" s="20" t="s">
        <v>60</v>
      </c>
      <c r="B148" s="25" t="s">
        <v>191</v>
      </c>
      <c r="C148" s="25" t="s">
        <v>1272</v>
      </c>
      <c r="D148" s="20" t="s">
        <v>66</v>
      </c>
      <c r="E148" s="26" t="s">
        <v>1273</v>
      </c>
      <c r="F148" s="27" t="s">
        <v>80</v>
      </c>
      <c r="G148" s="28">
        <v>5</v>
      </c>
      <c r="H148" s="29">
        <v>0</v>
      </c>
      <c r="I148" s="29">
        <f>ROUND(ROUND(H148,2)*ROUND(G148,3),2)</f>
        <v>0</v>
      </c>
      <c r="J148" s="27" t="s">
        <v>64</v>
      </c>
      <c r="O148">
        <f>(I148*21)/100</f>
        <v>0</v>
      </c>
      <c r="P148" t="s">
        <v>33</v>
      </c>
    </row>
    <row r="149" spans="1:16" x14ac:dyDescent="0.2">
      <c r="A149" s="30" t="s">
        <v>65</v>
      </c>
      <c r="E149" s="31" t="s">
        <v>66</v>
      </c>
    </row>
    <row r="150" spans="1:16" ht="63.75" x14ac:dyDescent="0.2">
      <c r="A150" s="32" t="s">
        <v>67</v>
      </c>
      <c r="E150" s="33" t="s">
        <v>1274</v>
      </c>
    </row>
    <row r="151" spans="1:16" ht="38.25" x14ac:dyDescent="0.2">
      <c r="A151" t="s">
        <v>68</v>
      </c>
      <c r="E151" s="31" t="s">
        <v>1275</v>
      </c>
    </row>
    <row r="152" spans="1:16" ht="25.5" x14ac:dyDescent="0.2">
      <c r="A152" s="20" t="s">
        <v>60</v>
      </c>
      <c r="B152" s="25" t="s">
        <v>195</v>
      </c>
      <c r="C152" s="25" t="s">
        <v>1276</v>
      </c>
      <c r="D152" s="20" t="s">
        <v>66</v>
      </c>
      <c r="E152" s="26" t="s">
        <v>1277</v>
      </c>
      <c r="F152" s="27" t="s">
        <v>80</v>
      </c>
      <c r="G152" s="28">
        <v>20</v>
      </c>
      <c r="H152" s="29">
        <v>0</v>
      </c>
      <c r="I152" s="29">
        <f>ROUND(ROUND(H152,2)*ROUND(G152,3),2)</f>
        <v>0</v>
      </c>
      <c r="J152" s="27" t="s">
        <v>64</v>
      </c>
      <c r="O152">
        <f>(I152*21)/100</f>
        <v>0</v>
      </c>
      <c r="P152" t="s">
        <v>33</v>
      </c>
    </row>
    <row r="153" spans="1:16" x14ac:dyDescent="0.2">
      <c r="A153" s="30" t="s">
        <v>65</v>
      </c>
      <c r="E153" s="31" t="s">
        <v>66</v>
      </c>
    </row>
    <row r="154" spans="1:16" ht="51" x14ac:dyDescent="0.2">
      <c r="A154" s="32" t="s">
        <v>67</v>
      </c>
      <c r="E154" s="33" t="s">
        <v>1278</v>
      </c>
    </row>
    <row r="155" spans="1:16" ht="38.25" x14ac:dyDescent="0.2">
      <c r="A155" t="s">
        <v>68</v>
      </c>
      <c r="E155" s="31" t="s">
        <v>1275</v>
      </c>
    </row>
    <row r="156" spans="1:16" x14ac:dyDescent="0.2">
      <c r="A156" s="20" t="s">
        <v>60</v>
      </c>
      <c r="B156" s="25" t="s">
        <v>199</v>
      </c>
      <c r="C156" s="25" t="s">
        <v>1279</v>
      </c>
      <c r="D156" s="20" t="s">
        <v>66</v>
      </c>
      <c r="E156" s="26" t="s">
        <v>1280</v>
      </c>
      <c r="F156" s="27" t="s">
        <v>87</v>
      </c>
      <c r="G156" s="28">
        <v>40</v>
      </c>
      <c r="H156" s="29">
        <v>0</v>
      </c>
      <c r="I156" s="29">
        <f>ROUND(ROUND(H156,2)*ROUND(G156,3),2)</f>
        <v>0</v>
      </c>
      <c r="J156" s="27" t="s">
        <v>64</v>
      </c>
      <c r="O156">
        <f>(I156*21)/100</f>
        <v>0</v>
      </c>
      <c r="P156" t="s">
        <v>33</v>
      </c>
    </row>
    <row r="157" spans="1:16" x14ac:dyDescent="0.2">
      <c r="A157" s="30" t="s">
        <v>65</v>
      </c>
      <c r="E157" s="31" t="s">
        <v>66</v>
      </c>
    </row>
    <row r="158" spans="1:16" ht="89.25" x14ac:dyDescent="0.2">
      <c r="A158" s="32" t="s">
        <v>67</v>
      </c>
      <c r="E158" s="33" t="s">
        <v>1281</v>
      </c>
    </row>
    <row r="159" spans="1:16" ht="51" x14ac:dyDescent="0.2">
      <c r="A159" t="s">
        <v>68</v>
      </c>
      <c r="E159" s="31" t="s">
        <v>1282</v>
      </c>
    </row>
    <row r="160" spans="1:16" x14ac:dyDescent="0.2">
      <c r="A160" s="20" t="s">
        <v>60</v>
      </c>
      <c r="B160" s="25" t="s">
        <v>203</v>
      </c>
      <c r="C160" s="25" t="s">
        <v>1283</v>
      </c>
      <c r="D160" s="20" t="s">
        <v>66</v>
      </c>
      <c r="E160" s="26" t="s">
        <v>1284</v>
      </c>
      <c r="F160" s="27" t="s">
        <v>87</v>
      </c>
      <c r="G160" s="28">
        <v>43</v>
      </c>
      <c r="H160" s="29">
        <v>0</v>
      </c>
      <c r="I160" s="29">
        <f>ROUND(ROUND(H160,2)*ROUND(G160,3),2)</f>
        <v>0</v>
      </c>
      <c r="J160" s="27" t="s">
        <v>64</v>
      </c>
      <c r="O160">
        <f>(I160*21)/100</f>
        <v>0</v>
      </c>
      <c r="P160" t="s">
        <v>33</v>
      </c>
    </row>
    <row r="161" spans="1:16" x14ac:dyDescent="0.2">
      <c r="A161" s="30" t="s">
        <v>65</v>
      </c>
      <c r="E161" s="31" t="s">
        <v>66</v>
      </c>
    </row>
    <row r="162" spans="1:16" ht="127.5" x14ac:dyDescent="0.2">
      <c r="A162" s="32" t="s">
        <v>67</v>
      </c>
      <c r="E162" s="33" t="s">
        <v>1285</v>
      </c>
    </row>
    <row r="163" spans="1:16" ht="51" x14ac:dyDescent="0.2">
      <c r="A163" t="s">
        <v>68</v>
      </c>
      <c r="E163" s="31" t="s">
        <v>1282</v>
      </c>
    </row>
    <row r="164" spans="1:16" x14ac:dyDescent="0.2">
      <c r="A164" s="20" t="s">
        <v>60</v>
      </c>
      <c r="B164" s="25" t="s">
        <v>207</v>
      </c>
      <c r="C164" s="25" t="s">
        <v>1286</v>
      </c>
      <c r="D164" s="20" t="s">
        <v>66</v>
      </c>
      <c r="E164" s="26" t="s">
        <v>1287</v>
      </c>
      <c r="F164" s="27" t="s">
        <v>87</v>
      </c>
      <c r="G164" s="28">
        <v>86</v>
      </c>
      <c r="H164" s="29">
        <v>0</v>
      </c>
      <c r="I164" s="29">
        <f>ROUND(ROUND(H164,2)*ROUND(G164,3),2)</f>
        <v>0</v>
      </c>
      <c r="J164" s="27" t="s">
        <v>64</v>
      </c>
      <c r="O164">
        <f>(I164*21)/100</f>
        <v>0</v>
      </c>
      <c r="P164" t="s">
        <v>33</v>
      </c>
    </row>
    <row r="165" spans="1:16" x14ac:dyDescent="0.2">
      <c r="A165" s="30" t="s">
        <v>65</v>
      </c>
      <c r="E165" s="31" t="s">
        <v>66</v>
      </c>
    </row>
    <row r="166" spans="1:16" ht="127.5" x14ac:dyDescent="0.2">
      <c r="A166" s="32" t="s">
        <v>67</v>
      </c>
      <c r="E166" s="33" t="s">
        <v>1288</v>
      </c>
    </row>
    <row r="167" spans="1:16" ht="51" x14ac:dyDescent="0.2">
      <c r="A167" t="s">
        <v>68</v>
      </c>
      <c r="E167" s="31" t="s">
        <v>1289</v>
      </c>
    </row>
    <row r="168" spans="1:16" x14ac:dyDescent="0.2">
      <c r="A168" s="20" t="s">
        <v>60</v>
      </c>
      <c r="B168" s="25" t="s">
        <v>211</v>
      </c>
      <c r="C168" s="25" t="s">
        <v>1290</v>
      </c>
      <c r="D168" s="20" t="s">
        <v>66</v>
      </c>
      <c r="E168" s="26" t="s">
        <v>1291</v>
      </c>
      <c r="F168" s="27" t="s">
        <v>87</v>
      </c>
      <c r="G168" s="28">
        <v>14</v>
      </c>
      <c r="H168" s="29">
        <v>0</v>
      </c>
      <c r="I168" s="29">
        <f>ROUND(ROUND(H168,2)*ROUND(G168,3),2)</f>
        <v>0</v>
      </c>
      <c r="J168" s="27" t="s">
        <v>64</v>
      </c>
      <c r="O168">
        <f>(I168*21)/100</f>
        <v>0</v>
      </c>
      <c r="P168" t="s">
        <v>33</v>
      </c>
    </row>
    <row r="169" spans="1:16" x14ac:dyDescent="0.2">
      <c r="A169" s="30" t="s">
        <v>65</v>
      </c>
      <c r="E169" s="31" t="s">
        <v>66</v>
      </c>
    </row>
    <row r="170" spans="1:16" ht="63.75" x14ac:dyDescent="0.2">
      <c r="A170" s="32" t="s">
        <v>67</v>
      </c>
      <c r="E170" s="33" t="s">
        <v>1292</v>
      </c>
    </row>
    <row r="171" spans="1:16" ht="25.5" x14ac:dyDescent="0.2">
      <c r="A171" t="s">
        <v>68</v>
      </c>
      <c r="E171" s="31" t="s">
        <v>1293</v>
      </c>
    </row>
    <row r="172" spans="1:16" x14ac:dyDescent="0.2">
      <c r="A172" s="20" t="s">
        <v>60</v>
      </c>
      <c r="B172" s="25" t="s">
        <v>215</v>
      </c>
      <c r="C172" s="25" t="s">
        <v>1294</v>
      </c>
      <c r="D172" s="20" t="s">
        <v>66</v>
      </c>
      <c r="E172" s="26" t="s">
        <v>1295</v>
      </c>
      <c r="F172" s="27" t="s">
        <v>80</v>
      </c>
      <c r="G172" s="28">
        <v>69.099999999999994</v>
      </c>
      <c r="H172" s="29">
        <v>0</v>
      </c>
      <c r="I172" s="29">
        <f>ROUND(ROUND(H172,2)*ROUND(G172,3),2)</f>
        <v>0</v>
      </c>
      <c r="J172" s="27" t="s">
        <v>64</v>
      </c>
      <c r="O172">
        <f>(I172*21)/100</f>
        <v>0</v>
      </c>
      <c r="P172" t="s">
        <v>33</v>
      </c>
    </row>
    <row r="173" spans="1:16" x14ac:dyDescent="0.2">
      <c r="A173" s="30" t="s">
        <v>65</v>
      </c>
      <c r="E173" s="31" t="s">
        <v>66</v>
      </c>
    </row>
    <row r="174" spans="1:16" ht="165.75" x14ac:dyDescent="0.2">
      <c r="A174" s="32" t="s">
        <v>67</v>
      </c>
      <c r="E174" s="33" t="s">
        <v>1296</v>
      </c>
    </row>
    <row r="175" spans="1:16" ht="267.75" x14ac:dyDescent="0.2">
      <c r="A175" t="s">
        <v>68</v>
      </c>
      <c r="E175" s="31" t="s">
        <v>1297</v>
      </c>
    </row>
    <row r="176" spans="1:16" x14ac:dyDescent="0.2">
      <c r="A176" s="20" t="s">
        <v>60</v>
      </c>
      <c r="B176" s="25" t="s">
        <v>219</v>
      </c>
      <c r="C176" s="25" t="s">
        <v>1298</v>
      </c>
      <c r="D176" s="20" t="s">
        <v>66</v>
      </c>
      <c r="E176" s="26" t="s">
        <v>1299</v>
      </c>
      <c r="F176" s="27" t="s">
        <v>87</v>
      </c>
      <c r="G176" s="28">
        <v>25</v>
      </c>
      <c r="H176" s="29">
        <v>0</v>
      </c>
      <c r="I176" s="29">
        <f>ROUND(ROUND(H176,2)*ROUND(G176,3),2)</f>
        <v>0</v>
      </c>
      <c r="J176" s="27" t="s">
        <v>64</v>
      </c>
      <c r="O176">
        <f>(I176*21)/100</f>
        <v>0</v>
      </c>
      <c r="P176" t="s">
        <v>33</v>
      </c>
    </row>
    <row r="177" spans="1:18" x14ac:dyDescent="0.2">
      <c r="A177" s="30" t="s">
        <v>65</v>
      </c>
      <c r="E177" s="31" t="s">
        <v>66</v>
      </c>
    </row>
    <row r="178" spans="1:18" ht="76.5" x14ac:dyDescent="0.2">
      <c r="A178" s="32" t="s">
        <v>67</v>
      </c>
      <c r="E178" s="33" t="s">
        <v>1300</v>
      </c>
    </row>
    <row r="179" spans="1:18" ht="25.5" x14ac:dyDescent="0.2">
      <c r="A179" t="s">
        <v>68</v>
      </c>
      <c r="E179" s="31" t="s">
        <v>1301</v>
      </c>
    </row>
    <row r="180" spans="1:18" ht="25.5" x14ac:dyDescent="0.2">
      <c r="A180" s="20" t="s">
        <v>60</v>
      </c>
      <c r="B180" s="25" t="s">
        <v>223</v>
      </c>
      <c r="C180" s="25" t="s">
        <v>1302</v>
      </c>
      <c r="D180" s="20" t="s">
        <v>66</v>
      </c>
      <c r="E180" s="26" t="s">
        <v>1303</v>
      </c>
      <c r="F180" s="27" t="s">
        <v>76</v>
      </c>
      <c r="G180" s="28">
        <v>2</v>
      </c>
      <c r="H180" s="29">
        <v>0</v>
      </c>
      <c r="I180" s="29">
        <f>ROUND(ROUND(H180,2)*ROUND(G180,3),2)</f>
        <v>0</v>
      </c>
      <c r="J180" s="27" t="s">
        <v>401</v>
      </c>
      <c r="O180">
        <f>(I180*21)/100</f>
        <v>0</v>
      </c>
      <c r="P180" t="s">
        <v>33</v>
      </c>
    </row>
    <row r="181" spans="1:18" x14ac:dyDescent="0.2">
      <c r="A181" s="30" t="s">
        <v>65</v>
      </c>
      <c r="E181" s="31" t="s">
        <v>66</v>
      </c>
    </row>
    <row r="182" spans="1:18" ht="63.75" x14ac:dyDescent="0.2">
      <c r="A182" s="32" t="s">
        <v>67</v>
      </c>
      <c r="E182" s="33" t="s">
        <v>1304</v>
      </c>
    </row>
    <row r="183" spans="1:18" ht="63.75" x14ac:dyDescent="0.2">
      <c r="A183" t="s">
        <v>68</v>
      </c>
      <c r="E183" s="31" t="s">
        <v>1305</v>
      </c>
    </row>
    <row r="184" spans="1:18" ht="25.5" x14ac:dyDescent="0.2">
      <c r="A184" s="20" t="s">
        <v>60</v>
      </c>
      <c r="B184" s="25" t="s">
        <v>227</v>
      </c>
      <c r="C184" s="25" t="s">
        <v>1306</v>
      </c>
      <c r="D184" s="20" t="s">
        <v>66</v>
      </c>
      <c r="E184" s="26" t="s">
        <v>1307</v>
      </c>
      <c r="F184" s="27" t="s">
        <v>76</v>
      </c>
      <c r="G184" s="28">
        <v>2</v>
      </c>
      <c r="H184" s="29">
        <v>0</v>
      </c>
      <c r="I184" s="29">
        <f>ROUND(ROUND(H184,2)*ROUND(G184,3),2)</f>
        <v>0</v>
      </c>
      <c r="J184" s="27" t="s">
        <v>401</v>
      </c>
      <c r="O184">
        <f>(I184*21)/100</f>
        <v>0</v>
      </c>
      <c r="P184" t="s">
        <v>33</v>
      </c>
    </row>
    <row r="185" spans="1:18" x14ac:dyDescent="0.2">
      <c r="A185" s="30" t="s">
        <v>65</v>
      </c>
      <c r="E185" s="31" t="s">
        <v>66</v>
      </c>
    </row>
    <row r="186" spans="1:18" ht="63.75" x14ac:dyDescent="0.2">
      <c r="A186" s="32" t="s">
        <v>67</v>
      </c>
      <c r="E186" s="33" t="s">
        <v>1308</v>
      </c>
    </row>
    <row r="187" spans="1:18" ht="25.5" x14ac:dyDescent="0.2">
      <c r="A187" t="s">
        <v>68</v>
      </c>
      <c r="E187" s="31" t="s">
        <v>1267</v>
      </c>
    </row>
    <row r="188" spans="1:18" ht="12.75" customHeight="1" x14ac:dyDescent="0.2">
      <c r="A188" s="5" t="s">
        <v>58</v>
      </c>
      <c r="B188" s="5"/>
      <c r="C188" s="34" t="s">
        <v>447</v>
      </c>
      <c r="D188" s="5"/>
      <c r="E188" s="23" t="s">
        <v>1014</v>
      </c>
      <c r="F188" s="5"/>
      <c r="G188" s="5"/>
      <c r="H188" s="5"/>
      <c r="I188" s="35">
        <f>0+Q188</f>
        <v>0</v>
      </c>
      <c r="J188" s="5"/>
      <c r="O188">
        <f>0+R188</f>
        <v>0</v>
      </c>
      <c r="Q188">
        <f>0+I189+I193</f>
        <v>0</v>
      </c>
      <c r="R188">
        <f>0+O189+O193</f>
        <v>0</v>
      </c>
    </row>
    <row r="189" spans="1:18" x14ac:dyDescent="0.2">
      <c r="A189" s="20" t="s">
        <v>60</v>
      </c>
      <c r="B189" s="25" t="s">
        <v>231</v>
      </c>
      <c r="C189" s="25" t="s">
        <v>1309</v>
      </c>
      <c r="D189" s="20" t="s">
        <v>66</v>
      </c>
      <c r="E189" s="26" t="s">
        <v>1310</v>
      </c>
      <c r="F189" s="27" t="s">
        <v>63</v>
      </c>
      <c r="G189" s="28">
        <v>1</v>
      </c>
      <c r="H189" s="29">
        <v>0</v>
      </c>
      <c r="I189" s="29">
        <f>ROUND(ROUND(H189,2)*ROUND(G189,3),2)</f>
        <v>0</v>
      </c>
      <c r="J189" s="27" t="s">
        <v>64</v>
      </c>
      <c r="O189">
        <f>(I189*21)/100</f>
        <v>0</v>
      </c>
      <c r="P189" t="s">
        <v>33</v>
      </c>
    </row>
    <row r="190" spans="1:18" x14ac:dyDescent="0.2">
      <c r="A190" s="30" t="s">
        <v>65</v>
      </c>
      <c r="E190" s="31" t="s">
        <v>66</v>
      </c>
    </row>
    <row r="191" spans="1:18" ht="63.75" x14ac:dyDescent="0.2">
      <c r="A191" s="32" t="s">
        <v>67</v>
      </c>
      <c r="E191" s="33" t="s">
        <v>1311</v>
      </c>
    </row>
    <row r="192" spans="1:18" x14ac:dyDescent="0.2">
      <c r="A192" t="s">
        <v>68</v>
      </c>
      <c r="E192" s="31" t="s">
        <v>1312</v>
      </c>
    </row>
    <row r="193" spans="1:18" x14ac:dyDescent="0.2">
      <c r="A193" s="20" t="s">
        <v>60</v>
      </c>
      <c r="B193" s="25" t="s">
        <v>235</v>
      </c>
      <c r="C193" s="25" t="s">
        <v>1313</v>
      </c>
      <c r="D193" s="20" t="s">
        <v>66</v>
      </c>
      <c r="E193" s="26" t="s">
        <v>1314</v>
      </c>
      <c r="F193" s="27" t="s">
        <v>80</v>
      </c>
      <c r="G193" s="28">
        <v>36.65</v>
      </c>
      <c r="H193" s="29">
        <v>0</v>
      </c>
      <c r="I193" s="29">
        <f>ROUND(ROUND(H193,2)*ROUND(G193,3),2)</f>
        <v>0</v>
      </c>
      <c r="J193" s="27" t="s">
        <v>64</v>
      </c>
      <c r="O193">
        <f>(I193*21)/100</f>
        <v>0</v>
      </c>
      <c r="P193" t="s">
        <v>33</v>
      </c>
    </row>
    <row r="194" spans="1:18" x14ac:dyDescent="0.2">
      <c r="A194" s="30" t="s">
        <v>65</v>
      </c>
      <c r="E194" s="31" t="s">
        <v>66</v>
      </c>
    </row>
    <row r="195" spans="1:18" ht="114.75" x14ac:dyDescent="0.2">
      <c r="A195" s="32" t="s">
        <v>67</v>
      </c>
      <c r="E195" s="33" t="s">
        <v>1315</v>
      </c>
    </row>
    <row r="196" spans="1:18" ht="178.5" x14ac:dyDescent="0.2">
      <c r="A196" t="s">
        <v>68</v>
      </c>
      <c r="E196" s="31" t="s">
        <v>1081</v>
      </c>
    </row>
    <row r="197" spans="1:18" ht="12.75" customHeight="1" x14ac:dyDescent="0.2">
      <c r="A197" s="5" t="s">
        <v>58</v>
      </c>
      <c r="B197" s="5"/>
      <c r="C197" s="34" t="s">
        <v>528</v>
      </c>
      <c r="D197" s="5"/>
      <c r="E197" s="23" t="s">
        <v>529</v>
      </c>
      <c r="F197" s="5"/>
      <c r="G197" s="5"/>
      <c r="H197" s="5"/>
      <c r="I197" s="35">
        <f>0+Q197</f>
        <v>0</v>
      </c>
      <c r="J197" s="5"/>
      <c r="O197">
        <f>0+R197</f>
        <v>0</v>
      </c>
      <c r="Q197">
        <f>0+I198+I202+I206+I210+I214+I218+I222</f>
        <v>0</v>
      </c>
      <c r="R197">
        <f>0+O198+O202+O206+O210+O214+O218+O222</f>
        <v>0</v>
      </c>
    </row>
    <row r="198" spans="1:18" ht="38.25" x14ac:dyDescent="0.2">
      <c r="A198" s="20" t="s">
        <v>60</v>
      </c>
      <c r="B198" s="25" t="s">
        <v>239</v>
      </c>
      <c r="C198" s="25" t="s">
        <v>1031</v>
      </c>
      <c r="D198" s="20" t="s">
        <v>425</v>
      </c>
      <c r="E198" s="26" t="s">
        <v>1032</v>
      </c>
      <c r="F198" s="27" t="s">
        <v>533</v>
      </c>
      <c r="G198" s="28">
        <v>304.57</v>
      </c>
      <c r="H198" s="29">
        <v>0</v>
      </c>
      <c r="I198" s="29">
        <f>ROUND(ROUND(H198,2)*ROUND(G198,3),2)</f>
        <v>0</v>
      </c>
      <c r="J198" s="27" t="s">
        <v>988</v>
      </c>
      <c r="O198">
        <f>(I198*21)/100</f>
        <v>0</v>
      </c>
      <c r="P198" t="s">
        <v>33</v>
      </c>
    </row>
    <row r="199" spans="1:18" x14ac:dyDescent="0.2">
      <c r="A199" s="30" t="s">
        <v>65</v>
      </c>
      <c r="E199" s="38" t="s">
        <v>1626</v>
      </c>
    </row>
    <row r="200" spans="1:18" ht="63.75" x14ac:dyDescent="0.2">
      <c r="A200" s="32" t="s">
        <v>67</v>
      </c>
      <c r="E200" s="33" t="s">
        <v>1316</v>
      </c>
    </row>
    <row r="201" spans="1:18" ht="102" x14ac:dyDescent="0.2">
      <c r="A201" t="s">
        <v>68</v>
      </c>
      <c r="E201" s="31" t="s">
        <v>1034</v>
      </c>
    </row>
    <row r="202" spans="1:18" ht="25.5" x14ac:dyDescent="0.2">
      <c r="A202" s="20" t="s">
        <v>60</v>
      </c>
      <c r="B202" s="25" t="s">
        <v>244</v>
      </c>
      <c r="C202" s="25" t="s">
        <v>1317</v>
      </c>
      <c r="D202" s="20" t="s">
        <v>425</v>
      </c>
      <c r="E202" s="26" t="s">
        <v>1318</v>
      </c>
      <c r="F202" s="27" t="s">
        <v>533</v>
      </c>
      <c r="G202" s="28">
        <v>68.2</v>
      </c>
      <c r="H202" s="29">
        <v>0</v>
      </c>
      <c r="I202" s="29">
        <f>ROUND(ROUND(H202,2)*ROUND(G202,3),2)</f>
        <v>0</v>
      </c>
      <c r="J202" s="27" t="s">
        <v>988</v>
      </c>
      <c r="O202">
        <f>(I202*21)/100</f>
        <v>0</v>
      </c>
      <c r="P202" t="s">
        <v>33</v>
      </c>
    </row>
    <row r="203" spans="1:18" x14ac:dyDescent="0.2">
      <c r="A203" s="30" t="s">
        <v>65</v>
      </c>
      <c r="E203" s="38" t="s">
        <v>1626</v>
      </c>
    </row>
    <row r="204" spans="1:18" ht="76.5" x14ac:dyDescent="0.2">
      <c r="A204" s="32" t="s">
        <v>67</v>
      </c>
      <c r="E204" s="33" t="s">
        <v>1319</v>
      </c>
    </row>
    <row r="205" spans="1:18" ht="153" x14ac:dyDescent="0.2">
      <c r="A205" t="s">
        <v>68</v>
      </c>
      <c r="E205" s="31" t="s">
        <v>1320</v>
      </c>
    </row>
    <row r="206" spans="1:18" ht="38.25" x14ac:dyDescent="0.2">
      <c r="A206" s="20" t="s">
        <v>60</v>
      </c>
      <c r="B206" s="25" t="s">
        <v>248</v>
      </c>
      <c r="C206" s="25" t="s">
        <v>537</v>
      </c>
      <c r="D206" s="20" t="s">
        <v>425</v>
      </c>
      <c r="E206" s="26" t="s">
        <v>1321</v>
      </c>
      <c r="F206" s="27" t="s">
        <v>533</v>
      </c>
      <c r="G206" s="28">
        <v>23.488</v>
      </c>
      <c r="H206" s="29">
        <v>0</v>
      </c>
      <c r="I206" s="29">
        <f>ROUND(ROUND(H206,2)*ROUND(G206,3),2)</f>
        <v>0</v>
      </c>
      <c r="J206" s="27" t="s">
        <v>988</v>
      </c>
      <c r="O206">
        <f>(I206*21)/100</f>
        <v>0</v>
      </c>
      <c r="P206" t="s">
        <v>33</v>
      </c>
    </row>
    <row r="207" spans="1:18" x14ac:dyDescent="0.2">
      <c r="A207" s="30" t="s">
        <v>65</v>
      </c>
      <c r="E207" s="38" t="s">
        <v>1626</v>
      </c>
    </row>
    <row r="208" spans="1:18" ht="191.25" x14ac:dyDescent="0.2">
      <c r="A208" s="32" t="s">
        <v>67</v>
      </c>
      <c r="E208" s="33" t="s">
        <v>1322</v>
      </c>
    </row>
    <row r="209" spans="1:16" ht="102" x14ac:dyDescent="0.2">
      <c r="A209" t="s">
        <v>68</v>
      </c>
      <c r="E209" s="31" t="s">
        <v>1034</v>
      </c>
    </row>
    <row r="210" spans="1:16" ht="38.25" x14ac:dyDescent="0.2">
      <c r="A210" s="20" t="s">
        <v>60</v>
      </c>
      <c r="B210" s="25" t="s">
        <v>252</v>
      </c>
      <c r="C210" s="25" t="s">
        <v>1323</v>
      </c>
      <c r="D210" s="20" t="s">
        <v>425</v>
      </c>
      <c r="E210" s="26" t="s">
        <v>1324</v>
      </c>
      <c r="F210" s="27" t="s">
        <v>533</v>
      </c>
      <c r="G210" s="28">
        <v>2.52</v>
      </c>
      <c r="H210" s="29">
        <v>0</v>
      </c>
      <c r="I210" s="29">
        <f>ROUND(ROUND(H210,2)*ROUND(G210,3),2)</f>
        <v>0</v>
      </c>
      <c r="J210" s="27" t="s">
        <v>988</v>
      </c>
      <c r="O210">
        <f>(I210*21)/100</f>
        <v>0</v>
      </c>
      <c r="P210" t="s">
        <v>33</v>
      </c>
    </row>
    <row r="211" spans="1:16" x14ac:dyDescent="0.2">
      <c r="A211" s="30" t="s">
        <v>65</v>
      </c>
      <c r="E211" s="38" t="s">
        <v>1626</v>
      </c>
    </row>
    <row r="212" spans="1:16" ht="63.75" x14ac:dyDescent="0.2">
      <c r="A212" s="32" t="s">
        <v>67</v>
      </c>
      <c r="E212" s="33" t="s">
        <v>1325</v>
      </c>
    </row>
    <row r="213" spans="1:16" ht="153" x14ac:dyDescent="0.2">
      <c r="A213" t="s">
        <v>68</v>
      </c>
      <c r="E213" s="31" t="s">
        <v>1320</v>
      </c>
    </row>
    <row r="214" spans="1:16" ht="25.5" x14ac:dyDescent="0.2">
      <c r="A214" s="20" t="s">
        <v>60</v>
      </c>
      <c r="B214" s="25" t="s">
        <v>256</v>
      </c>
      <c r="C214" s="25" t="s">
        <v>1326</v>
      </c>
      <c r="D214" s="20" t="s">
        <v>425</v>
      </c>
      <c r="E214" s="26" t="s">
        <v>1327</v>
      </c>
      <c r="F214" s="27" t="s">
        <v>533</v>
      </c>
      <c r="G214" s="28">
        <v>283.89800000000002</v>
      </c>
      <c r="H214" s="29">
        <v>0</v>
      </c>
      <c r="I214" s="29">
        <f>ROUND(ROUND(H214,2)*ROUND(G214,3),2)</f>
        <v>0</v>
      </c>
      <c r="J214" s="27" t="s">
        <v>988</v>
      </c>
      <c r="O214">
        <f>(I214*21)/100</f>
        <v>0</v>
      </c>
      <c r="P214" t="s">
        <v>33</v>
      </c>
    </row>
    <row r="215" spans="1:16" x14ac:dyDescent="0.2">
      <c r="A215" s="30" t="s">
        <v>65</v>
      </c>
      <c r="E215" s="38" t="s">
        <v>1626</v>
      </c>
    </row>
    <row r="216" spans="1:16" ht="153" x14ac:dyDescent="0.2">
      <c r="A216" s="32" t="s">
        <v>67</v>
      </c>
      <c r="E216" s="33" t="s">
        <v>1328</v>
      </c>
    </row>
    <row r="217" spans="1:16" ht="127.5" x14ac:dyDescent="0.2">
      <c r="A217" t="s">
        <v>68</v>
      </c>
      <c r="E217" s="31" t="s">
        <v>1038</v>
      </c>
    </row>
    <row r="218" spans="1:16" ht="25.5" x14ac:dyDescent="0.2">
      <c r="A218" s="20" t="s">
        <v>60</v>
      </c>
      <c r="B218" s="25" t="s">
        <v>260</v>
      </c>
      <c r="C218" s="25" t="s">
        <v>1329</v>
      </c>
      <c r="D218" s="20" t="s">
        <v>425</v>
      </c>
      <c r="E218" s="26" t="s">
        <v>1330</v>
      </c>
      <c r="F218" s="27" t="s">
        <v>533</v>
      </c>
      <c r="G218" s="28">
        <v>68.2</v>
      </c>
      <c r="H218" s="29">
        <v>0</v>
      </c>
      <c r="I218" s="29">
        <f>ROUND(ROUND(H218,2)*ROUND(G218,3),2)</f>
        <v>0</v>
      </c>
      <c r="J218" s="27" t="s">
        <v>401</v>
      </c>
      <c r="O218">
        <f>(I218*21)/100</f>
        <v>0</v>
      </c>
      <c r="P218" t="s">
        <v>33</v>
      </c>
    </row>
    <row r="219" spans="1:16" x14ac:dyDescent="0.2">
      <c r="A219" s="30" t="s">
        <v>65</v>
      </c>
      <c r="E219" s="38" t="s">
        <v>1626</v>
      </c>
    </row>
    <row r="220" spans="1:16" ht="38.25" x14ac:dyDescent="0.2">
      <c r="A220" s="32" t="s">
        <v>67</v>
      </c>
      <c r="E220" s="33" t="s">
        <v>1331</v>
      </c>
    </row>
    <row r="221" spans="1:16" ht="114.75" x14ac:dyDescent="0.2">
      <c r="A221" t="s">
        <v>68</v>
      </c>
      <c r="E221" s="31" t="s">
        <v>553</v>
      </c>
    </row>
    <row r="222" spans="1:16" ht="25.5" x14ac:dyDescent="0.2">
      <c r="A222" s="20" t="s">
        <v>60</v>
      </c>
      <c r="B222" s="25" t="s">
        <v>264</v>
      </c>
      <c r="C222" s="25" t="s">
        <v>550</v>
      </c>
      <c r="D222" s="20" t="s">
        <v>425</v>
      </c>
      <c r="E222" s="26" t="s">
        <v>551</v>
      </c>
      <c r="F222" s="27" t="s">
        <v>533</v>
      </c>
      <c r="G222" s="28">
        <v>0.5</v>
      </c>
      <c r="H222" s="29">
        <v>0</v>
      </c>
      <c r="I222" s="29">
        <f>ROUND(ROUND(H222,2)*ROUND(G222,3),2)</f>
        <v>0</v>
      </c>
      <c r="J222" s="27" t="s">
        <v>988</v>
      </c>
      <c r="O222">
        <f>(I222*21)/100</f>
        <v>0</v>
      </c>
      <c r="P222" t="s">
        <v>33</v>
      </c>
    </row>
    <row r="223" spans="1:16" x14ac:dyDescent="0.2">
      <c r="A223" s="30" t="s">
        <v>65</v>
      </c>
      <c r="E223" s="38" t="s">
        <v>1626</v>
      </c>
    </row>
    <row r="224" spans="1:16" ht="63.75" x14ac:dyDescent="0.2">
      <c r="A224" s="32" t="s">
        <v>67</v>
      </c>
      <c r="E224" s="33" t="s">
        <v>1332</v>
      </c>
    </row>
    <row r="225" spans="1:5" ht="127.5" x14ac:dyDescent="0.2">
      <c r="A225" t="s">
        <v>68</v>
      </c>
      <c r="E225" s="31" t="s">
        <v>1038</v>
      </c>
    </row>
  </sheetData>
  <mergeCells count="14">
    <mergeCell ref="F8:F9"/>
    <mergeCell ref="G8:G9"/>
    <mergeCell ref="H8:I8"/>
    <mergeCell ref="J8:J9"/>
    <mergeCell ref="A8:A9"/>
    <mergeCell ref="B8:B9"/>
    <mergeCell ref="C8:C9"/>
    <mergeCell ref="D8:D9"/>
    <mergeCell ref="E8:E9"/>
    <mergeCell ref="C3:D3"/>
    <mergeCell ref="C4:D4"/>
    <mergeCell ref="C5:D5"/>
    <mergeCell ref="C6:D6"/>
    <mergeCell ref="C7:D7"/>
  </mergeCells>
  <conditionalFormatting sqref="E199">
    <cfRule type="expression" dxfId="17" priority="7">
      <formula>IF(E199="popis položky","Vyznačit",IF(E199="","Vyznačit",""))="Vyznačit"</formula>
    </cfRule>
  </conditionalFormatting>
  <conditionalFormatting sqref="E203">
    <cfRule type="expression" dxfId="16" priority="6">
      <formula>IF(E203="popis položky","Vyznačit",IF(E203="","Vyznačit",""))="Vyznačit"</formula>
    </cfRule>
  </conditionalFormatting>
  <conditionalFormatting sqref="E207">
    <cfRule type="expression" dxfId="15" priority="5">
      <formula>IF(E207="popis položky","Vyznačit",IF(E207="","Vyznačit",""))="Vyznačit"</formula>
    </cfRule>
  </conditionalFormatting>
  <conditionalFormatting sqref="E211">
    <cfRule type="expression" dxfId="14" priority="4">
      <formula>IF(E211="popis položky","Vyznačit",IF(E211="","Vyznačit",""))="Vyznačit"</formula>
    </cfRule>
  </conditionalFormatting>
  <conditionalFormatting sqref="E215">
    <cfRule type="expression" dxfId="13" priority="3">
      <formula>IF(E215="popis položky","Vyznačit",IF(E215="","Vyznačit",""))="Vyznačit"</formula>
    </cfRule>
  </conditionalFormatting>
  <conditionalFormatting sqref="E219">
    <cfRule type="expression" dxfId="12" priority="2">
      <formula>IF(E219="popis položky","Vyznačit",IF(E219="","Vyznačit",""))="Vyznačit"</formula>
    </cfRule>
  </conditionalFormatting>
  <conditionalFormatting sqref="E223">
    <cfRule type="expression" dxfId="11" priority="1">
      <formula>IF(E223="popis položky","Vyznačit",IF(E223="","Vyznačit",""))="Vyznačit"</formula>
    </cfRule>
  </conditionalFormatting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128"/>
  <sheetViews>
    <sheetView workbookViewId="0">
      <pane ySplit="10" topLeftCell="A106" activePane="bottomLeft" state="frozen"/>
      <selection pane="bottomLeft" activeCell="E126" sqref="E12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32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0+O11+O60+O65+O78+O91+O112</f>
        <v>0</v>
      </c>
      <c r="P2" t="s">
        <v>32</v>
      </c>
    </row>
    <row r="3" spans="1:18" ht="15" customHeight="1" x14ac:dyDescent="0.25">
      <c r="A3" t="s">
        <v>12</v>
      </c>
      <c r="B3" s="11" t="s">
        <v>14</v>
      </c>
      <c r="C3" s="42" t="s">
        <v>15</v>
      </c>
      <c r="D3" s="39"/>
      <c r="E3" s="12" t="s">
        <v>16</v>
      </c>
      <c r="F3" s="1"/>
      <c r="G3" s="8"/>
      <c r="H3" s="7" t="s">
        <v>1333</v>
      </c>
      <c r="I3" s="36">
        <f>0+I11+I60+I65+I78+I91+I112</f>
        <v>0</v>
      </c>
      <c r="J3" s="9"/>
      <c r="O3" t="s">
        <v>29</v>
      </c>
      <c r="P3" t="s">
        <v>33</v>
      </c>
    </row>
    <row r="4" spans="1:18" ht="15" customHeight="1" x14ac:dyDescent="0.25">
      <c r="A4" t="s">
        <v>17</v>
      </c>
      <c r="B4" s="11" t="s">
        <v>18</v>
      </c>
      <c r="C4" s="42" t="s">
        <v>891</v>
      </c>
      <c r="D4" s="39"/>
      <c r="E4" s="12" t="s">
        <v>892</v>
      </c>
      <c r="F4" s="1"/>
      <c r="G4" s="1"/>
      <c r="H4" s="10"/>
      <c r="I4" s="10"/>
      <c r="J4" s="1"/>
      <c r="O4" t="s">
        <v>30</v>
      </c>
      <c r="P4" t="s">
        <v>33</v>
      </c>
    </row>
    <row r="5" spans="1:18" ht="12.75" customHeight="1" x14ac:dyDescent="0.25">
      <c r="A5" t="s">
        <v>21</v>
      </c>
      <c r="B5" s="11" t="s">
        <v>18</v>
      </c>
      <c r="C5" s="42" t="s">
        <v>893</v>
      </c>
      <c r="D5" s="39"/>
      <c r="E5" s="12" t="s">
        <v>894</v>
      </c>
      <c r="F5" s="1"/>
      <c r="G5" s="1"/>
      <c r="H5" s="1"/>
      <c r="I5" s="1"/>
      <c r="J5" s="1"/>
      <c r="O5" t="s">
        <v>31</v>
      </c>
      <c r="P5" t="s">
        <v>33</v>
      </c>
    </row>
    <row r="6" spans="1:18" ht="12.75" customHeight="1" x14ac:dyDescent="0.25">
      <c r="A6" t="s">
        <v>24</v>
      </c>
      <c r="B6" s="11" t="s">
        <v>18</v>
      </c>
      <c r="C6" s="42" t="s">
        <v>1160</v>
      </c>
      <c r="D6" s="39"/>
      <c r="E6" s="12" t="s">
        <v>1161</v>
      </c>
      <c r="F6" s="1"/>
      <c r="G6" s="1"/>
      <c r="H6" s="1"/>
      <c r="I6" s="1"/>
      <c r="J6" s="1"/>
    </row>
    <row r="7" spans="1:18" ht="12.75" customHeight="1" x14ac:dyDescent="0.25">
      <c r="A7" t="s">
        <v>27</v>
      </c>
      <c r="B7" s="14" t="s">
        <v>28</v>
      </c>
      <c r="C7" s="43" t="s">
        <v>1333</v>
      </c>
      <c r="D7" s="44"/>
      <c r="E7" s="15" t="s">
        <v>1334</v>
      </c>
      <c r="F7" s="5"/>
      <c r="G7" s="5"/>
      <c r="H7" s="5"/>
      <c r="I7" s="5"/>
      <c r="J7" s="5"/>
    </row>
    <row r="8" spans="1:18" ht="12.75" customHeight="1" x14ac:dyDescent="0.2">
      <c r="A8" s="45" t="s">
        <v>36</v>
      </c>
      <c r="B8" s="45" t="s">
        <v>38</v>
      </c>
      <c r="C8" s="45" t="s">
        <v>40</v>
      </c>
      <c r="D8" s="45" t="s">
        <v>41</v>
      </c>
      <c r="E8" s="45" t="s">
        <v>42</v>
      </c>
      <c r="F8" s="45" t="s">
        <v>44</v>
      </c>
      <c r="G8" s="45" t="s">
        <v>46</v>
      </c>
      <c r="H8" s="45" t="s">
        <v>48</v>
      </c>
      <c r="I8" s="45"/>
      <c r="J8" s="45" t="s">
        <v>53</v>
      </c>
    </row>
    <row r="9" spans="1:18" ht="12.75" customHeight="1" x14ac:dyDescent="0.2">
      <c r="A9" s="45"/>
      <c r="B9" s="45"/>
      <c r="C9" s="45"/>
      <c r="D9" s="45"/>
      <c r="E9" s="45"/>
      <c r="F9" s="45"/>
      <c r="G9" s="45"/>
      <c r="H9" s="13" t="s">
        <v>49</v>
      </c>
      <c r="I9" s="13" t="s">
        <v>51</v>
      </c>
      <c r="J9" s="45"/>
    </row>
    <row r="10" spans="1:18" ht="12.75" customHeight="1" x14ac:dyDescent="0.2">
      <c r="A10" s="13" t="s">
        <v>37</v>
      </c>
      <c r="B10" s="13" t="s">
        <v>39</v>
      </c>
      <c r="C10" s="13" t="s">
        <v>33</v>
      </c>
      <c r="D10" s="13" t="s">
        <v>32</v>
      </c>
      <c r="E10" s="13" t="s">
        <v>43</v>
      </c>
      <c r="F10" s="13" t="s">
        <v>45</v>
      </c>
      <c r="G10" s="13" t="s">
        <v>47</v>
      </c>
      <c r="H10" s="13" t="s">
        <v>50</v>
      </c>
      <c r="I10" s="13" t="s">
        <v>52</v>
      </c>
      <c r="J10" s="13" t="s">
        <v>54</v>
      </c>
    </row>
    <row r="11" spans="1:18" ht="12.75" customHeight="1" x14ac:dyDescent="0.2">
      <c r="A11" s="21" t="s">
        <v>58</v>
      </c>
      <c r="B11" s="21"/>
      <c r="C11" s="22" t="s">
        <v>52</v>
      </c>
      <c r="D11" s="21"/>
      <c r="E11" s="23" t="s">
        <v>905</v>
      </c>
      <c r="F11" s="21"/>
      <c r="G11" s="21"/>
      <c r="H11" s="21"/>
      <c r="I11" s="24">
        <f>0+Q11</f>
        <v>0</v>
      </c>
      <c r="J11" s="21"/>
      <c r="O11">
        <f>0+R11</f>
        <v>0</v>
      </c>
      <c r="Q11">
        <f>0+I12+I16+I20+I24+I28+I32+I36+I40+I44+I48+I52+I56</f>
        <v>0</v>
      </c>
      <c r="R11">
        <f>0+O12+O16+O20+O24+O28+O32+O36+O40+O44+O48+O52+O56</f>
        <v>0</v>
      </c>
    </row>
    <row r="12" spans="1:18" ht="25.5" x14ac:dyDescent="0.2">
      <c r="A12" s="20" t="s">
        <v>60</v>
      </c>
      <c r="B12" s="25" t="s">
        <v>39</v>
      </c>
      <c r="C12" s="25" t="s">
        <v>1170</v>
      </c>
      <c r="D12" s="20" t="s">
        <v>66</v>
      </c>
      <c r="E12" s="26" t="s">
        <v>1171</v>
      </c>
      <c r="F12" s="27" t="s">
        <v>454</v>
      </c>
      <c r="G12" s="28">
        <v>40.25</v>
      </c>
      <c r="H12" s="29">
        <v>0</v>
      </c>
      <c r="I12" s="29">
        <f>ROUND(ROUND(H12,2)*ROUND(G12,3),2)</f>
        <v>0</v>
      </c>
      <c r="J12" s="27" t="s">
        <v>64</v>
      </c>
      <c r="O12">
        <f>(I12*21)/100</f>
        <v>0</v>
      </c>
      <c r="P12" t="s">
        <v>33</v>
      </c>
    </row>
    <row r="13" spans="1:18" x14ac:dyDescent="0.2">
      <c r="A13" s="30" t="s">
        <v>65</v>
      </c>
      <c r="E13" s="31" t="s">
        <v>66</v>
      </c>
    </row>
    <row r="14" spans="1:18" ht="51" x14ac:dyDescent="0.2">
      <c r="A14" s="32" t="s">
        <v>67</v>
      </c>
      <c r="E14" s="33" t="s">
        <v>1336</v>
      </c>
    </row>
    <row r="15" spans="1:18" ht="63.75" x14ac:dyDescent="0.2">
      <c r="A15" t="s">
        <v>68</v>
      </c>
      <c r="E15" s="31" t="s">
        <v>1169</v>
      </c>
    </row>
    <row r="16" spans="1:18" ht="25.5" x14ac:dyDescent="0.2">
      <c r="A16" s="20" t="s">
        <v>60</v>
      </c>
      <c r="B16" s="25" t="s">
        <v>33</v>
      </c>
      <c r="C16" s="25" t="s">
        <v>1337</v>
      </c>
      <c r="D16" s="20" t="s">
        <v>66</v>
      </c>
      <c r="E16" s="26" t="s">
        <v>1338</v>
      </c>
      <c r="F16" s="27" t="s">
        <v>454</v>
      </c>
      <c r="G16" s="28">
        <v>94.5</v>
      </c>
      <c r="H16" s="29">
        <v>0</v>
      </c>
      <c r="I16" s="29">
        <f>ROUND(ROUND(H16,2)*ROUND(G16,3),2)</f>
        <v>0</v>
      </c>
      <c r="J16" s="27" t="s">
        <v>64</v>
      </c>
      <c r="O16">
        <f>(I16*21)/100</f>
        <v>0</v>
      </c>
      <c r="P16" t="s">
        <v>33</v>
      </c>
    </row>
    <row r="17" spans="1:16" x14ac:dyDescent="0.2">
      <c r="A17" s="30" t="s">
        <v>65</v>
      </c>
      <c r="E17" s="31" t="s">
        <v>66</v>
      </c>
    </row>
    <row r="18" spans="1:16" x14ac:dyDescent="0.2">
      <c r="A18" s="32" t="s">
        <v>67</v>
      </c>
      <c r="E18" s="33" t="s">
        <v>1339</v>
      </c>
    </row>
    <row r="19" spans="1:16" ht="63.75" x14ac:dyDescent="0.2">
      <c r="A19" t="s">
        <v>68</v>
      </c>
      <c r="E19" s="31" t="s">
        <v>1169</v>
      </c>
    </row>
    <row r="20" spans="1:16" x14ac:dyDescent="0.2">
      <c r="A20" s="20" t="s">
        <v>60</v>
      </c>
      <c r="B20" s="25" t="s">
        <v>32</v>
      </c>
      <c r="C20" s="25" t="s">
        <v>1340</v>
      </c>
      <c r="D20" s="20" t="s">
        <v>66</v>
      </c>
      <c r="E20" s="26" t="s">
        <v>1341</v>
      </c>
      <c r="F20" s="27" t="s">
        <v>454</v>
      </c>
      <c r="G20" s="28">
        <v>4</v>
      </c>
      <c r="H20" s="29">
        <v>0</v>
      </c>
      <c r="I20" s="29">
        <f>ROUND(ROUND(H20,2)*ROUND(G20,3),2)</f>
        <v>0</v>
      </c>
      <c r="J20" s="27" t="s">
        <v>64</v>
      </c>
      <c r="O20">
        <f>(I20*21)/100</f>
        <v>0</v>
      </c>
      <c r="P20" t="s">
        <v>33</v>
      </c>
    </row>
    <row r="21" spans="1:16" x14ac:dyDescent="0.2">
      <c r="A21" s="30" t="s">
        <v>65</v>
      </c>
      <c r="E21" s="31" t="s">
        <v>66</v>
      </c>
    </row>
    <row r="22" spans="1:16" ht="76.5" x14ac:dyDescent="0.2">
      <c r="A22" s="32" t="s">
        <v>67</v>
      </c>
      <c r="E22" s="33" t="s">
        <v>1342</v>
      </c>
    </row>
    <row r="23" spans="1:16" ht="63.75" x14ac:dyDescent="0.2">
      <c r="A23" t="s">
        <v>68</v>
      </c>
      <c r="E23" s="31" t="s">
        <v>1169</v>
      </c>
    </row>
    <row r="24" spans="1:16" x14ac:dyDescent="0.2">
      <c r="A24" s="20" t="s">
        <v>60</v>
      </c>
      <c r="B24" s="25" t="s">
        <v>43</v>
      </c>
      <c r="C24" s="25" t="s">
        <v>906</v>
      </c>
      <c r="D24" s="20" t="s">
        <v>66</v>
      </c>
      <c r="E24" s="26" t="s">
        <v>907</v>
      </c>
      <c r="F24" s="27" t="s">
        <v>454</v>
      </c>
      <c r="G24" s="28">
        <v>50</v>
      </c>
      <c r="H24" s="29">
        <v>0</v>
      </c>
      <c r="I24" s="29">
        <f>ROUND(ROUND(H24,2)*ROUND(G24,3),2)</f>
        <v>0</v>
      </c>
      <c r="J24" s="27" t="s">
        <v>64</v>
      </c>
      <c r="O24">
        <f>(I24*21)/100</f>
        <v>0</v>
      </c>
      <c r="P24" t="s">
        <v>33</v>
      </c>
    </row>
    <row r="25" spans="1:16" x14ac:dyDescent="0.2">
      <c r="A25" s="30" t="s">
        <v>65</v>
      </c>
      <c r="E25" s="31" t="s">
        <v>66</v>
      </c>
    </row>
    <row r="26" spans="1:16" ht="51" x14ac:dyDescent="0.2">
      <c r="A26" s="32" t="s">
        <v>67</v>
      </c>
      <c r="E26" s="33" t="s">
        <v>1343</v>
      </c>
    </row>
    <row r="27" spans="1:16" ht="369.75" x14ac:dyDescent="0.2">
      <c r="A27" t="s">
        <v>68</v>
      </c>
      <c r="E27" s="31" t="s">
        <v>909</v>
      </c>
    </row>
    <row r="28" spans="1:16" x14ac:dyDescent="0.2">
      <c r="A28" s="20" t="s">
        <v>60</v>
      </c>
      <c r="B28" s="25" t="s">
        <v>45</v>
      </c>
      <c r="C28" s="25" t="s">
        <v>1086</v>
      </c>
      <c r="D28" s="20" t="s">
        <v>66</v>
      </c>
      <c r="E28" s="26" t="s">
        <v>1087</v>
      </c>
      <c r="F28" s="27" t="s">
        <v>454</v>
      </c>
      <c r="G28" s="28">
        <v>25</v>
      </c>
      <c r="H28" s="29">
        <v>0</v>
      </c>
      <c r="I28" s="29">
        <f>ROUND(ROUND(H28,2)*ROUND(G28,3),2)</f>
        <v>0</v>
      </c>
      <c r="J28" s="27" t="s">
        <v>64</v>
      </c>
      <c r="O28">
        <f>(I28*21)/100</f>
        <v>0</v>
      </c>
      <c r="P28" t="s">
        <v>33</v>
      </c>
    </row>
    <row r="29" spans="1:16" x14ac:dyDescent="0.2">
      <c r="A29" s="30" t="s">
        <v>65</v>
      </c>
      <c r="E29" s="31" t="s">
        <v>66</v>
      </c>
    </row>
    <row r="30" spans="1:16" ht="25.5" x14ac:dyDescent="0.2">
      <c r="A30" s="32" t="s">
        <v>67</v>
      </c>
      <c r="E30" s="33" t="s">
        <v>1344</v>
      </c>
    </row>
    <row r="31" spans="1:16" ht="306" x14ac:dyDescent="0.2">
      <c r="A31" t="s">
        <v>68</v>
      </c>
      <c r="E31" s="31" t="s">
        <v>1089</v>
      </c>
    </row>
    <row r="32" spans="1:16" x14ac:dyDescent="0.2">
      <c r="A32" s="20" t="s">
        <v>60</v>
      </c>
      <c r="B32" s="25" t="s">
        <v>47</v>
      </c>
      <c r="C32" s="25" t="s">
        <v>1090</v>
      </c>
      <c r="D32" s="20" t="s">
        <v>66</v>
      </c>
      <c r="E32" s="26" t="s">
        <v>1091</v>
      </c>
      <c r="F32" s="27" t="s">
        <v>454</v>
      </c>
      <c r="G32" s="28">
        <v>25</v>
      </c>
      <c r="H32" s="29">
        <v>0</v>
      </c>
      <c r="I32" s="29">
        <f>ROUND(ROUND(H32,2)*ROUND(G32,3),2)</f>
        <v>0</v>
      </c>
      <c r="J32" s="27" t="s">
        <v>64</v>
      </c>
      <c r="O32">
        <f>(I32*21)/100</f>
        <v>0</v>
      </c>
      <c r="P32" t="s">
        <v>33</v>
      </c>
    </row>
    <row r="33" spans="1:16" x14ac:dyDescent="0.2">
      <c r="A33" s="30" t="s">
        <v>65</v>
      </c>
      <c r="E33" s="31" t="s">
        <v>66</v>
      </c>
    </row>
    <row r="34" spans="1:16" ht="51" x14ac:dyDescent="0.2">
      <c r="A34" s="32" t="s">
        <v>67</v>
      </c>
      <c r="E34" s="33" t="s">
        <v>1345</v>
      </c>
    </row>
    <row r="35" spans="1:16" ht="318.75" x14ac:dyDescent="0.2">
      <c r="A35" t="s">
        <v>68</v>
      </c>
      <c r="E35" s="31" t="s">
        <v>1093</v>
      </c>
    </row>
    <row r="36" spans="1:16" x14ac:dyDescent="0.2">
      <c r="A36" s="20" t="s">
        <v>60</v>
      </c>
      <c r="B36" s="25" t="s">
        <v>89</v>
      </c>
      <c r="C36" s="25" t="s">
        <v>1346</v>
      </c>
      <c r="D36" s="20" t="s">
        <v>66</v>
      </c>
      <c r="E36" s="26" t="s">
        <v>1347</v>
      </c>
      <c r="F36" s="27" t="s">
        <v>454</v>
      </c>
      <c r="G36" s="28">
        <v>25</v>
      </c>
      <c r="H36" s="29">
        <v>0</v>
      </c>
      <c r="I36" s="29">
        <f>ROUND(ROUND(H36,2)*ROUND(G36,3),2)</f>
        <v>0</v>
      </c>
      <c r="J36" s="27" t="s">
        <v>64</v>
      </c>
      <c r="O36">
        <f>(I36*21)/100</f>
        <v>0</v>
      </c>
      <c r="P36" t="s">
        <v>33</v>
      </c>
    </row>
    <row r="37" spans="1:16" x14ac:dyDescent="0.2">
      <c r="A37" s="30" t="s">
        <v>65</v>
      </c>
      <c r="E37" s="31" t="s">
        <v>66</v>
      </c>
    </row>
    <row r="38" spans="1:16" ht="25.5" x14ac:dyDescent="0.2">
      <c r="A38" s="32" t="s">
        <v>67</v>
      </c>
      <c r="E38" s="33" t="s">
        <v>1348</v>
      </c>
    </row>
    <row r="39" spans="1:16" ht="191.25" x14ac:dyDescent="0.2">
      <c r="A39" t="s">
        <v>68</v>
      </c>
      <c r="E39" s="31" t="s">
        <v>1349</v>
      </c>
    </row>
    <row r="40" spans="1:16" x14ac:dyDescent="0.2">
      <c r="A40" s="20" t="s">
        <v>60</v>
      </c>
      <c r="B40" s="25" t="s">
        <v>93</v>
      </c>
      <c r="C40" s="25" t="s">
        <v>1183</v>
      </c>
      <c r="D40" s="20" t="s">
        <v>66</v>
      </c>
      <c r="E40" s="26" t="s">
        <v>1184</v>
      </c>
      <c r="F40" s="27" t="s">
        <v>454</v>
      </c>
      <c r="G40" s="28">
        <v>50</v>
      </c>
      <c r="H40" s="29">
        <v>0</v>
      </c>
      <c r="I40" s="29">
        <f>ROUND(ROUND(H40,2)*ROUND(G40,3),2)</f>
        <v>0</v>
      </c>
      <c r="J40" s="27" t="s">
        <v>64</v>
      </c>
      <c r="O40">
        <f>(I40*21)/100</f>
        <v>0</v>
      </c>
      <c r="P40" t="s">
        <v>33</v>
      </c>
    </row>
    <row r="41" spans="1:16" x14ac:dyDescent="0.2">
      <c r="A41" s="30" t="s">
        <v>65</v>
      </c>
      <c r="E41" s="31" t="s">
        <v>66</v>
      </c>
    </row>
    <row r="42" spans="1:16" ht="51" x14ac:dyDescent="0.2">
      <c r="A42" s="32" t="s">
        <v>67</v>
      </c>
      <c r="E42" s="33" t="s">
        <v>1350</v>
      </c>
    </row>
    <row r="43" spans="1:16" ht="280.5" x14ac:dyDescent="0.2">
      <c r="A43" t="s">
        <v>68</v>
      </c>
      <c r="E43" s="31" t="s">
        <v>1186</v>
      </c>
    </row>
    <row r="44" spans="1:16" x14ac:dyDescent="0.2">
      <c r="A44" s="20" t="s">
        <v>60</v>
      </c>
      <c r="B44" s="25" t="s">
        <v>50</v>
      </c>
      <c r="C44" s="25" t="s">
        <v>461</v>
      </c>
      <c r="D44" s="20" t="s">
        <v>66</v>
      </c>
      <c r="E44" s="26" t="s">
        <v>462</v>
      </c>
      <c r="F44" s="27" t="s">
        <v>454</v>
      </c>
      <c r="G44" s="28">
        <v>25</v>
      </c>
      <c r="H44" s="29">
        <v>0</v>
      </c>
      <c r="I44" s="29">
        <f>ROUND(ROUND(H44,2)*ROUND(G44,3),2)</f>
        <v>0</v>
      </c>
      <c r="J44" s="27" t="s">
        <v>64</v>
      </c>
      <c r="O44">
        <f>(I44*21)/100</f>
        <v>0</v>
      </c>
      <c r="P44" t="s">
        <v>33</v>
      </c>
    </row>
    <row r="45" spans="1:16" x14ac:dyDescent="0.2">
      <c r="A45" s="30" t="s">
        <v>65</v>
      </c>
      <c r="E45" s="31" t="s">
        <v>66</v>
      </c>
    </row>
    <row r="46" spans="1:16" ht="51" x14ac:dyDescent="0.2">
      <c r="A46" s="32" t="s">
        <v>67</v>
      </c>
      <c r="E46" s="33" t="s">
        <v>1351</v>
      </c>
    </row>
    <row r="47" spans="1:16" ht="229.5" x14ac:dyDescent="0.2">
      <c r="A47" t="s">
        <v>68</v>
      </c>
      <c r="E47" s="31" t="s">
        <v>463</v>
      </c>
    </row>
    <row r="48" spans="1:16" x14ac:dyDescent="0.2">
      <c r="A48" s="20" t="s">
        <v>60</v>
      </c>
      <c r="B48" s="25" t="s">
        <v>52</v>
      </c>
      <c r="C48" s="25" t="s">
        <v>1101</v>
      </c>
      <c r="D48" s="20" t="s">
        <v>66</v>
      </c>
      <c r="E48" s="26" t="s">
        <v>1102</v>
      </c>
      <c r="F48" s="27" t="s">
        <v>80</v>
      </c>
      <c r="G48" s="28">
        <v>350</v>
      </c>
      <c r="H48" s="29">
        <v>0</v>
      </c>
      <c r="I48" s="29">
        <f>ROUND(ROUND(H48,2)*ROUND(G48,3),2)</f>
        <v>0</v>
      </c>
      <c r="J48" s="27" t="s">
        <v>64</v>
      </c>
      <c r="O48">
        <f>(I48*21)/100</f>
        <v>0</v>
      </c>
      <c r="P48" t="s">
        <v>33</v>
      </c>
    </row>
    <row r="49" spans="1:18" x14ac:dyDescent="0.2">
      <c r="A49" s="30" t="s">
        <v>65</v>
      </c>
      <c r="E49" s="31" t="s">
        <v>66</v>
      </c>
    </row>
    <row r="50" spans="1:18" x14ac:dyDescent="0.2">
      <c r="A50" s="32" t="s">
        <v>67</v>
      </c>
      <c r="E50" s="33" t="s">
        <v>1352</v>
      </c>
    </row>
    <row r="51" spans="1:18" ht="25.5" x14ac:dyDescent="0.2">
      <c r="A51" t="s">
        <v>68</v>
      </c>
      <c r="E51" s="31" t="s">
        <v>467</v>
      </c>
    </row>
    <row r="52" spans="1:18" x14ac:dyDescent="0.2">
      <c r="A52" s="20" t="s">
        <v>60</v>
      </c>
      <c r="B52" s="25" t="s">
        <v>54</v>
      </c>
      <c r="C52" s="25" t="s">
        <v>1353</v>
      </c>
      <c r="D52" s="20" t="s">
        <v>66</v>
      </c>
      <c r="E52" s="26" t="s">
        <v>1354</v>
      </c>
      <c r="F52" s="27" t="s">
        <v>80</v>
      </c>
      <c r="G52" s="28">
        <v>350</v>
      </c>
      <c r="H52" s="29">
        <v>0</v>
      </c>
      <c r="I52" s="29">
        <f>ROUND(ROUND(H52,2)*ROUND(G52,3),2)</f>
        <v>0</v>
      </c>
      <c r="J52" s="27" t="s">
        <v>64</v>
      </c>
      <c r="O52">
        <f>(I52*21)/100</f>
        <v>0</v>
      </c>
      <c r="P52" t="s">
        <v>33</v>
      </c>
    </row>
    <row r="53" spans="1:18" x14ac:dyDescent="0.2">
      <c r="A53" s="30" t="s">
        <v>65</v>
      </c>
      <c r="E53" s="31" t="s">
        <v>66</v>
      </c>
    </row>
    <row r="54" spans="1:18" x14ac:dyDescent="0.2">
      <c r="A54" s="32" t="s">
        <v>67</v>
      </c>
      <c r="E54" s="33" t="s">
        <v>1352</v>
      </c>
    </row>
    <row r="55" spans="1:18" ht="38.25" x14ac:dyDescent="0.2">
      <c r="A55" t="s">
        <v>68</v>
      </c>
      <c r="E55" s="31" t="s">
        <v>1204</v>
      </c>
    </row>
    <row r="56" spans="1:18" x14ac:dyDescent="0.2">
      <c r="A56" s="20" t="s">
        <v>60</v>
      </c>
      <c r="B56" s="25" t="s">
        <v>106</v>
      </c>
      <c r="C56" s="25" t="s">
        <v>1355</v>
      </c>
      <c r="D56" s="20" t="s">
        <v>66</v>
      </c>
      <c r="E56" s="26" t="s">
        <v>1356</v>
      </c>
      <c r="F56" s="27" t="s">
        <v>80</v>
      </c>
      <c r="G56" s="28">
        <v>350</v>
      </c>
      <c r="H56" s="29">
        <v>0</v>
      </c>
      <c r="I56" s="29">
        <f>ROUND(ROUND(H56,2)*ROUND(G56,3),2)</f>
        <v>0</v>
      </c>
      <c r="J56" s="27" t="s">
        <v>401</v>
      </c>
      <c r="O56">
        <f>(I56*21)/100</f>
        <v>0</v>
      </c>
      <c r="P56" t="s">
        <v>33</v>
      </c>
    </row>
    <row r="57" spans="1:18" x14ac:dyDescent="0.2">
      <c r="A57" s="30" t="s">
        <v>65</v>
      </c>
      <c r="E57" s="31" t="s">
        <v>66</v>
      </c>
    </row>
    <row r="58" spans="1:18" ht="25.5" x14ac:dyDescent="0.2">
      <c r="A58" s="32" t="s">
        <v>67</v>
      </c>
      <c r="E58" s="33" t="s">
        <v>1357</v>
      </c>
    </row>
    <row r="59" spans="1:18" ht="38.25" x14ac:dyDescent="0.2">
      <c r="A59" t="s">
        <v>68</v>
      </c>
      <c r="E59" s="31" t="s">
        <v>1358</v>
      </c>
    </row>
    <row r="60" spans="1:18" ht="12.75" customHeight="1" x14ac:dyDescent="0.2">
      <c r="A60" s="5" t="s">
        <v>58</v>
      </c>
      <c r="B60" s="5"/>
      <c r="C60" s="34" t="s">
        <v>133</v>
      </c>
      <c r="D60" s="5"/>
      <c r="E60" s="23" t="s">
        <v>1104</v>
      </c>
      <c r="F60" s="5"/>
      <c r="G60" s="5"/>
      <c r="H60" s="5"/>
      <c r="I60" s="35">
        <f>0+Q60</f>
        <v>0</v>
      </c>
      <c r="J60" s="5"/>
      <c r="O60">
        <f>0+R60</f>
        <v>0</v>
      </c>
      <c r="Q60">
        <f>0+I61</f>
        <v>0</v>
      </c>
      <c r="R60">
        <f>0+O61</f>
        <v>0</v>
      </c>
    </row>
    <row r="61" spans="1:18" x14ac:dyDescent="0.2">
      <c r="A61" s="20" t="s">
        <v>60</v>
      </c>
      <c r="B61" s="25" t="s">
        <v>109</v>
      </c>
      <c r="C61" s="25" t="s">
        <v>1109</v>
      </c>
      <c r="D61" s="20" t="s">
        <v>66</v>
      </c>
      <c r="E61" s="26" t="s">
        <v>1110</v>
      </c>
      <c r="F61" s="27" t="s">
        <v>80</v>
      </c>
      <c r="G61" s="28">
        <v>350</v>
      </c>
      <c r="H61" s="29">
        <v>0</v>
      </c>
      <c r="I61" s="29">
        <f>ROUND(ROUND(H61,2)*ROUND(G61,3),2)</f>
        <v>0</v>
      </c>
      <c r="J61" s="27" t="s">
        <v>64</v>
      </c>
      <c r="O61">
        <f>(I61*21)/100</f>
        <v>0</v>
      </c>
      <c r="P61" t="s">
        <v>33</v>
      </c>
    </row>
    <row r="62" spans="1:18" x14ac:dyDescent="0.2">
      <c r="A62" s="30" t="s">
        <v>65</v>
      </c>
      <c r="E62" s="31" t="s">
        <v>66</v>
      </c>
    </row>
    <row r="63" spans="1:18" ht="51" x14ac:dyDescent="0.2">
      <c r="A63" s="32" t="s">
        <v>67</v>
      </c>
      <c r="E63" s="33" t="s">
        <v>1359</v>
      </c>
    </row>
    <row r="64" spans="1:18" ht="102" x14ac:dyDescent="0.2">
      <c r="A64" t="s">
        <v>68</v>
      </c>
      <c r="E64" s="31" t="s">
        <v>1112</v>
      </c>
    </row>
    <row r="65" spans="1:18" ht="12.75" customHeight="1" x14ac:dyDescent="0.2">
      <c r="A65" s="5" t="s">
        <v>58</v>
      </c>
      <c r="B65" s="5"/>
      <c r="C65" s="34" t="s">
        <v>256</v>
      </c>
      <c r="D65" s="5"/>
      <c r="E65" s="23" t="s">
        <v>1216</v>
      </c>
      <c r="F65" s="5"/>
      <c r="G65" s="5"/>
      <c r="H65" s="5"/>
      <c r="I65" s="35">
        <f>0+Q65</f>
        <v>0</v>
      </c>
      <c r="J65" s="5"/>
      <c r="O65">
        <f>0+R65</f>
        <v>0</v>
      </c>
      <c r="Q65">
        <f>0+I66+I70+I74</f>
        <v>0</v>
      </c>
      <c r="R65">
        <f>0+O66+O70+O74</f>
        <v>0</v>
      </c>
    </row>
    <row r="66" spans="1:18" x14ac:dyDescent="0.2">
      <c r="A66" s="20" t="s">
        <v>60</v>
      </c>
      <c r="B66" s="25" t="s">
        <v>113</v>
      </c>
      <c r="C66" s="25" t="s">
        <v>1221</v>
      </c>
      <c r="D66" s="20" t="s">
        <v>66</v>
      </c>
      <c r="E66" s="26" t="s">
        <v>1222</v>
      </c>
      <c r="F66" s="27" t="s">
        <v>454</v>
      </c>
      <c r="G66" s="28">
        <v>40.25</v>
      </c>
      <c r="H66" s="29">
        <v>0</v>
      </c>
      <c r="I66" s="29">
        <f>ROUND(ROUND(H66,2)*ROUND(G66,3),2)</f>
        <v>0</v>
      </c>
      <c r="J66" s="27" t="s">
        <v>64</v>
      </c>
      <c r="O66">
        <f>(I66*21)/100</f>
        <v>0</v>
      </c>
      <c r="P66" t="s">
        <v>33</v>
      </c>
    </row>
    <row r="67" spans="1:18" x14ac:dyDescent="0.2">
      <c r="A67" s="30" t="s">
        <v>65</v>
      </c>
      <c r="E67" s="31" t="s">
        <v>66</v>
      </c>
    </row>
    <row r="68" spans="1:18" ht="25.5" x14ac:dyDescent="0.2">
      <c r="A68" s="32" t="s">
        <v>67</v>
      </c>
      <c r="E68" s="33" t="s">
        <v>1360</v>
      </c>
    </row>
    <row r="69" spans="1:18" ht="51" x14ac:dyDescent="0.2">
      <c r="A69" t="s">
        <v>68</v>
      </c>
      <c r="E69" s="31" t="s">
        <v>1220</v>
      </c>
    </row>
    <row r="70" spans="1:18" x14ac:dyDescent="0.2">
      <c r="A70" s="20" t="s">
        <v>60</v>
      </c>
      <c r="B70" s="25" t="s">
        <v>117</v>
      </c>
      <c r="C70" s="25" t="s">
        <v>1245</v>
      </c>
      <c r="D70" s="20" t="s">
        <v>66</v>
      </c>
      <c r="E70" s="26" t="s">
        <v>1246</v>
      </c>
      <c r="F70" s="27" t="s">
        <v>80</v>
      </c>
      <c r="G70" s="28">
        <v>40</v>
      </c>
      <c r="H70" s="29">
        <v>0</v>
      </c>
      <c r="I70" s="29">
        <f>ROUND(ROUND(H70,2)*ROUND(G70,3),2)</f>
        <v>0</v>
      </c>
      <c r="J70" s="27" t="s">
        <v>64</v>
      </c>
      <c r="O70">
        <f>(I70*21)/100</f>
        <v>0</v>
      </c>
      <c r="P70" t="s">
        <v>33</v>
      </c>
    </row>
    <row r="71" spans="1:18" x14ac:dyDescent="0.2">
      <c r="A71" s="30" t="s">
        <v>65</v>
      </c>
      <c r="E71" s="31" t="s">
        <v>66</v>
      </c>
    </row>
    <row r="72" spans="1:18" ht="76.5" x14ac:dyDescent="0.2">
      <c r="A72" s="32" t="s">
        <v>67</v>
      </c>
      <c r="E72" s="33" t="s">
        <v>1361</v>
      </c>
    </row>
    <row r="73" spans="1:18" ht="165.75" x14ac:dyDescent="0.2">
      <c r="A73" t="s">
        <v>68</v>
      </c>
      <c r="E73" s="31" t="s">
        <v>1248</v>
      </c>
    </row>
    <row r="74" spans="1:18" x14ac:dyDescent="0.2">
      <c r="A74" s="20" t="s">
        <v>60</v>
      </c>
      <c r="B74" s="25" t="s">
        <v>120</v>
      </c>
      <c r="C74" s="25" t="s">
        <v>1362</v>
      </c>
      <c r="D74" s="20" t="s">
        <v>66</v>
      </c>
      <c r="E74" s="26" t="s">
        <v>1363</v>
      </c>
      <c r="F74" s="27" t="s">
        <v>454</v>
      </c>
      <c r="G74" s="28">
        <v>77</v>
      </c>
      <c r="H74" s="29">
        <v>0</v>
      </c>
      <c r="I74" s="29">
        <f>ROUND(ROUND(H74,2)*ROUND(G74,3),2)</f>
        <v>0</v>
      </c>
      <c r="J74" s="27" t="s">
        <v>64</v>
      </c>
      <c r="O74">
        <f>(I74*21)/100</f>
        <v>0</v>
      </c>
      <c r="P74" t="s">
        <v>33</v>
      </c>
    </row>
    <row r="75" spans="1:18" x14ac:dyDescent="0.2">
      <c r="A75" s="30" t="s">
        <v>65</v>
      </c>
      <c r="E75" s="31" t="s">
        <v>66</v>
      </c>
    </row>
    <row r="76" spans="1:18" ht="25.5" x14ac:dyDescent="0.2">
      <c r="A76" s="32" t="s">
        <v>67</v>
      </c>
      <c r="E76" s="33" t="s">
        <v>1364</v>
      </c>
    </row>
    <row r="77" spans="1:18" ht="153" x14ac:dyDescent="0.2">
      <c r="A77" t="s">
        <v>68</v>
      </c>
      <c r="E77" s="31" t="s">
        <v>1365</v>
      </c>
    </row>
    <row r="78" spans="1:18" ht="12.75" customHeight="1" x14ac:dyDescent="0.2">
      <c r="A78" s="5" t="s">
        <v>58</v>
      </c>
      <c r="B78" s="5"/>
      <c r="C78" s="34" t="s">
        <v>381</v>
      </c>
      <c r="D78" s="5"/>
      <c r="E78" s="23" t="s">
        <v>1366</v>
      </c>
      <c r="F78" s="5"/>
      <c r="G78" s="5"/>
      <c r="H78" s="5"/>
      <c r="I78" s="35">
        <f>0+Q78</f>
        <v>0</v>
      </c>
      <c r="J78" s="5"/>
      <c r="O78">
        <f>0+R78</f>
        <v>0</v>
      </c>
      <c r="Q78">
        <f>0+I79+I83+I87</f>
        <v>0</v>
      </c>
      <c r="R78">
        <f>0+O79+O83+O87</f>
        <v>0</v>
      </c>
    </row>
    <row r="79" spans="1:18" x14ac:dyDescent="0.2">
      <c r="A79" s="20" t="s">
        <v>60</v>
      </c>
      <c r="B79" s="25" t="s">
        <v>123</v>
      </c>
      <c r="C79" s="25" t="s">
        <v>1367</v>
      </c>
      <c r="D79" s="20" t="s">
        <v>66</v>
      </c>
      <c r="E79" s="26" t="s">
        <v>1368</v>
      </c>
      <c r="F79" s="27" t="s">
        <v>1369</v>
      </c>
      <c r="G79" s="28">
        <v>50</v>
      </c>
      <c r="H79" s="29">
        <v>0</v>
      </c>
      <c r="I79" s="29">
        <f>ROUND(ROUND(H79,2)*ROUND(G79,3),2)</f>
        <v>0</v>
      </c>
      <c r="J79" s="27" t="s">
        <v>64</v>
      </c>
      <c r="O79">
        <f>(I79*21)/100</f>
        <v>0</v>
      </c>
      <c r="P79" t="s">
        <v>33</v>
      </c>
    </row>
    <row r="80" spans="1:18" x14ac:dyDescent="0.2">
      <c r="A80" s="30" t="s">
        <v>65</v>
      </c>
      <c r="E80" s="31" t="s">
        <v>66</v>
      </c>
    </row>
    <row r="81" spans="1:18" ht="51" x14ac:dyDescent="0.2">
      <c r="A81" s="32" t="s">
        <v>67</v>
      </c>
      <c r="E81" s="33" t="s">
        <v>1370</v>
      </c>
    </row>
    <row r="82" spans="1:18" ht="242.25" x14ac:dyDescent="0.2">
      <c r="A82" t="s">
        <v>68</v>
      </c>
      <c r="E82" s="31" t="s">
        <v>1371</v>
      </c>
    </row>
    <row r="83" spans="1:18" x14ac:dyDescent="0.2">
      <c r="A83" s="20" t="s">
        <v>60</v>
      </c>
      <c r="B83" s="25" t="s">
        <v>126</v>
      </c>
      <c r="C83" s="25" t="s">
        <v>1372</v>
      </c>
      <c r="D83" s="20" t="s">
        <v>66</v>
      </c>
      <c r="E83" s="26" t="s">
        <v>1373</v>
      </c>
      <c r="F83" s="27" t="s">
        <v>859</v>
      </c>
      <c r="G83" s="28">
        <v>1</v>
      </c>
      <c r="H83" s="29">
        <v>0</v>
      </c>
      <c r="I83" s="29">
        <f>ROUND(ROUND(H83,2)*ROUND(G83,3),2)</f>
        <v>0</v>
      </c>
      <c r="J83" s="27" t="s">
        <v>64</v>
      </c>
      <c r="O83">
        <f>(I83*21)/100</f>
        <v>0</v>
      </c>
      <c r="P83" t="s">
        <v>33</v>
      </c>
    </row>
    <row r="84" spans="1:18" x14ac:dyDescent="0.2">
      <c r="A84" s="30" t="s">
        <v>65</v>
      </c>
      <c r="E84" s="31" t="s">
        <v>66</v>
      </c>
    </row>
    <row r="85" spans="1:18" ht="51" x14ac:dyDescent="0.2">
      <c r="A85" s="32" t="s">
        <v>67</v>
      </c>
      <c r="E85" s="33" t="s">
        <v>1374</v>
      </c>
    </row>
    <row r="86" spans="1:18" ht="242.25" x14ac:dyDescent="0.2">
      <c r="A86" t="s">
        <v>68</v>
      </c>
      <c r="E86" s="31" t="s">
        <v>1375</v>
      </c>
    </row>
    <row r="87" spans="1:18" x14ac:dyDescent="0.2">
      <c r="A87" s="20" t="s">
        <v>60</v>
      </c>
      <c r="B87" s="25" t="s">
        <v>129</v>
      </c>
      <c r="C87" s="25" t="s">
        <v>1376</v>
      </c>
      <c r="D87" s="20" t="s">
        <v>66</v>
      </c>
      <c r="E87" s="26" t="s">
        <v>1377</v>
      </c>
      <c r="F87" s="27" t="s">
        <v>859</v>
      </c>
      <c r="G87" s="28">
        <v>1</v>
      </c>
      <c r="H87" s="29">
        <v>0</v>
      </c>
      <c r="I87" s="29">
        <f>ROUND(ROUND(H87,2)*ROUND(G87,3),2)</f>
        <v>0</v>
      </c>
      <c r="J87" s="27" t="s">
        <v>64</v>
      </c>
      <c r="O87">
        <f>(I87*21)/100</f>
        <v>0</v>
      </c>
      <c r="P87" t="s">
        <v>33</v>
      </c>
    </row>
    <row r="88" spans="1:18" x14ac:dyDescent="0.2">
      <c r="A88" s="30" t="s">
        <v>65</v>
      </c>
      <c r="E88" s="31" t="s">
        <v>66</v>
      </c>
    </row>
    <row r="89" spans="1:18" x14ac:dyDescent="0.2">
      <c r="A89" s="32" t="s">
        <v>67</v>
      </c>
      <c r="E89" s="33" t="s">
        <v>1378</v>
      </c>
    </row>
    <row r="90" spans="1:18" ht="76.5" x14ac:dyDescent="0.2">
      <c r="A90" t="s">
        <v>68</v>
      </c>
      <c r="E90" s="31" t="s">
        <v>1379</v>
      </c>
    </row>
    <row r="91" spans="1:18" ht="12.75" customHeight="1" x14ac:dyDescent="0.2">
      <c r="A91" s="5" t="s">
        <v>58</v>
      </c>
      <c r="B91" s="5"/>
      <c r="C91" s="34" t="s">
        <v>434</v>
      </c>
      <c r="D91" s="5"/>
      <c r="E91" s="23" t="s">
        <v>998</v>
      </c>
      <c r="F91" s="5"/>
      <c r="G91" s="5"/>
      <c r="H91" s="5"/>
      <c r="I91" s="35">
        <f>0+Q91</f>
        <v>0</v>
      </c>
      <c r="J91" s="5"/>
      <c r="O91">
        <f>0+R91</f>
        <v>0</v>
      </c>
      <c r="Q91">
        <f>0+I92+I96+I100+I104+I108</f>
        <v>0</v>
      </c>
      <c r="R91">
        <f>0+O92+O96+O100+O104+O108</f>
        <v>0</v>
      </c>
    </row>
    <row r="92" spans="1:18" x14ac:dyDescent="0.2">
      <c r="A92" s="20" t="s">
        <v>60</v>
      </c>
      <c r="B92" s="25" t="s">
        <v>133</v>
      </c>
      <c r="C92" s="25" t="s">
        <v>1380</v>
      </c>
      <c r="D92" s="20" t="s">
        <v>66</v>
      </c>
      <c r="E92" s="26" t="s">
        <v>1381</v>
      </c>
      <c r="F92" s="27" t="s">
        <v>1369</v>
      </c>
      <c r="G92" s="28">
        <v>120</v>
      </c>
      <c r="H92" s="29">
        <v>0</v>
      </c>
      <c r="I92" s="29">
        <f>ROUND(ROUND(H92,2)*ROUND(G92,3),2)</f>
        <v>0</v>
      </c>
      <c r="J92" s="27" t="s">
        <v>64</v>
      </c>
      <c r="O92">
        <f>(I92*21)/100</f>
        <v>0</v>
      </c>
      <c r="P92" t="s">
        <v>33</v>
      </c>
    </row>
    <row r="93" spans="1:18" x14ac:dyDescent="0.2">
      <c r="A93" s="30" t="s">
        <v>65</v>
      </c>
      <c r="E93" s="31" t="s">
        <v>66</v>
      </c>
    </row>
    <row r="94" spans="1:18" ht="25.5" x14ac:dyDescent="0.2">
      <c r="A94" s="32" t="s">
        <v>67</v>
      </c>
      <c r="E94" s="33" t="s">
        <v>1382</v>
      </c>
    </row>
    <row r="95" spans="1:18" ht="51" x14ac:dyDescent="0.2">
      <c r="A95" t="s">
        <v>68</v>
      </c>
      <c r="E95" s="31" t="s">
        <v>1383</v>
      </c>
    </row>
    <row r="96" spans="1:18" x14ac:dyDescent="0.2">
      <c r="A96" s="20" t="s">
        <v>60</v>
      </c>
      <c r="B96" s="25" t="s">
        <v>137</v>
      </c>
      <c r="C96" s="25" t="s">
        <v>1384</v>
      </c>
      <c r="D96" s="20" t="s">
        <v>66</v>
      </c>
      <c r="E96" s="26" t="s">
        <v>1385</v>
      </c>
      <c r="F96" s="27" t="s">
        <v>1369</v>
      </c>
      <c r="G96" s="28">
        <v>120</v>
      </c>
      <c r="H96" s="29">
        <v>0</v>
      </c>
      <c r="I96" s="29">
        <f>ROUND(ROUND(H96,2)*ROUND(G96,3),2)</f>
        <v>0</v>
      </c>
      <c r="J96" s="27" t="s">
        <v>64</v>
      </c>
      <c r="O96">
        <f>(I96*21)/100</f>
        <v>0</v>
      </c>
      <c r="P96" t="s">
        <v>33</v>
      </c>
    </row>
    <row r="97" spans="1:18" x14ac:dyDescent="0.2">
      <c r="A97" s="30" t="s">
        <v>65</v>
      </c>
      <c r="E97" s="31" t="s">
        <v>66</v>
      </c>
    </row>
    <row r="98" spans="1:18" x14ac:dyDescent="0.2">
      <c r="A98" s="32" t="s">
        <v>67</v>
      </c>
      <c r="E98" s="33" t="s">
        <v>1386</v>
      </c>
    </row>
    <row r="99" spans="1:18" ht="25.5" x14ac:dyDescent="0.2">
      <c r="A99" t="s">
        <v>68</v>
      </c>
      <c r="E99" s="31" t="s">
        <v>1387</v>
      </c>
    </row>
    <row r="100" spans="1:18" x14ac:dyDescent="0.2">
      <c r="A100" s="20" t="s">
        <v>60</v>
      </c>
      <c r="B100" s="25" t="s">
        <v>141</v>
      </c>
      <c r="C100" s="25" t="s">
        <v>1388</v>
      </c>
      <c r="D100" s="20" t="s">
        <v>66</v>
      </c>
      <c r="E100" s="26" t="s">
        <v>1389</v>
      </c>
      <c r="F100" s="27" t="s">
        <v>533</v>
      </c>
      <c r="G100" s="28">
        <v>23.55</v>
      </c>
      <c r="H100" s="29">
        <v>0</v>
      </c>
      <c r="I100" s="29">
        <f>ROUND(ROUND(H100,2)*ROUND(G100,3),2)</f>
        <v>0</v>
      </c>
      <c r="J100" s="27" t="s">
        <v>64</v>
      </c>
      <c r="O100">
        <f>(I100*21)/100</f>
        <v>0</v>
      </c>
      <c r="P100" t="s">
        <v>33</v>
      </c>
    </row>
    <row r="101" spans="1:18" x14ac:dyDescent="0.2">
      <c r="A101" s="30" t="s">
        <v>65</v>
      </c>
      <c r="E101" s="31" t="s">
        <v>66</v>
      </c>
    </row>
    <row r="102" spans="1:18" x14ac:dyDescent="0.2">
      <c r="A102" s="32" t="s">
        <v>67</v>
      </c>
      <c r="E102" s="33" t="s">
        <v>1390</v>
      </c>
    </row>
    <row r="103" spans="1:18" ht="25.5" x14ac:dyDescent="0.2">
      <c r="A103" t="s">
        <v>68</v>
      </c>
      <c r="E103" s="31" t="s">
        <v>1391</v>
      </c>
    </row>
    <row r="104" spans="1:18" x14ac:dyDescent="0.2">
      <c r="A104" s="20" t="s">
        <v>60</v>
      </c>
      <c r="B104" s="25" t="s">
        <v>146</v>
      </c>
      <c r="C104" s="25" t="s">
        <v>1392</v>
      </c>
      <c r="D104" s="20" t="s">
        <v>66</v>
      </c>
      <c r="E104" s="26" t="s">
        <v>1393</v>
      </c>
      <c r="F104" s="27" t="s">
        <v>63</v>
      </c>
      <c r="G104" s="28">
        <v>1</v>
      </c>
      <c r="H104" s="29">
        <v>0</v>
      </c>
      <c r="I104" s="29">
        <f>ROUND(ROUND(H104,2)*ROUND(G104,3),2)</f>
        <v>0</v>
      </c>
      <c r="J104" s="27" t="s">
        <v>401</v>
      </c>
      <c r="O104">
        <f>(I104*21)/100</f>
        <v>0</v>
      </c>
      <c r="P104" t="s">
        <v>33</v>
      </c>
    </row>
    <row r="105" spans="1:18" x14ac:dyDescent="0.2">
      <c r="A105" s="30" t="s">
        <v>65</v>
      </c>
      <c r="E105" s="31" t="s">
        <v>66</v>
      </c>
    </row>
    <row r="106" spans="1:18" ht="89.25" x14ac:dyDescent="0.2">
      <c r="A106" s="32" t="s">
        <v>67</v>
      </c>
      <c r="E106" s="33" t="s">
        <v>1394</v>
      </c>
    </row>
    <row r="107" spans="1:18" x14ac:dyDescent="0.2">
      <c r="A107" t="s">
        <v>68</v>
      </c>
      <c r="E107" s="31" t="s">
        <v>1395</v>
      </c>
    </row>
    <row r="108" spans="1:18" x14ac:dyDescent="0.2">
      <c r="A108" s="20" t="s">
        <v>60</v>
      </c>
      <c r="B108" s="25" t="s">
        <v>150</v>
      </c>
      <c r="C108" s="25" t="s">
        <v>1396</v>
      </c>
      <c r="D108" s="20" t="s">
        <v>66</v>
      </c>
      <c r="E108" s="26" t="s">
        <v>1397</v>
      </c>
      <c r="F108" s="27" t="s">
        <v>1066</v>
      </c>
      <c r="G108" s="28">
        <v>1</v>
      </c>
      <c r="H108" s="29">
        <v>0</v>
      </c>
      <c r="I108" s="29">
        <f>ROUND(ROUND(H108,2)*ROUND(G108,3),2)</f>
        <v>0</v>
      </c>
      <c r="J108" s="27" t="s">
        <v>401</v>
      </c>
      <c r="O108">
        <f>(I108*21)/100</f>
        <v>0</v>
      </c>
      <c r="P108" t="s">
        <v>33</v>
      </c>
    </row>
    <row r="109" spans="1:18" x14ac:dyDescent="0.2">
      <c r="A109" s="30" t="s">
        <v>65</v>
      </c>
      <c r="E109" s="31" t="s">
        <v>66</v>
      </c>
    </row>
    <row r="110" spans="1:18" x14ac:dyDescent="0.2">
      <c r="A110" s="32" t="s">
        <v>67</v>
      </c>
      <c r="E110" s="33" t="s">
        <v>66</v>
      </c>
    </row>
    <row r="111" spans="1:18" x14ac:dyDescent="0.2">
      <c r="A111" t="s">
        <v>68</v>
      </c>
      <c r="E111" s="31" t="s">
        <v>66</v>
      </c>
    </row>
    <row r="112" spans="1:18" ht="12.75" customHeight="1" x14ac:dyDescent="0.2">
      <c r="A112" s="5" t="s">
        <v>58</v>
      </c>
      <c r="B112" s="5"/>
      <c r="C112" s="34" t="s">
        <v>528</v>
      </c>
      <c r="D112" s="5"/>
      <c r="E112" s="23" t="s">
        <v>529</v>
      </c>
      <c r="F112" s="5"/>
      <c r="G112" s="5"/>
      <c r="H112" s="5"/>
      <c r="I112" s="35">
        <f>0+Q112</f>
        <v>0</v>
      </c>
      <c r="J112" s="5"/>
      <c r="O112">
        <f>0+R112</f>
        <v>0</v>
      </c>
      <c r="Q112">
        <f>0+I113+I117+I121+I125</f>
        <v>0</v>
      </c>
      <c r="R112">
        <f>0+O113+O117+O121+O125</f>
        <v>0</v>
      </c>
    </row>
    <row r="113" spans="1:16" ht="38.25" x14ac:dyDescent="0.2">
      <c r="A113" s="20" t="s">
        <v>60</v>
      </c>
      <c r="B113" s="25" t="s">
        <v>154</v>
      </c>
      <c r="C113" s="25" t="s">
        <v>1031</v>
      </c>
      <c r="D113" s="20" t="s">
        <v>425</v>
      </c>
      <c r="E113" s="26" t="s">
        <v>1398</v>
      </c>
      <c r="F113" s="27" t="s">
        <v>533</v>
      </c>
      <c r="G113" s="28">
        <v>95</v>
      </c>
      <c r="H113" s="29">
        <v>0</v>
      </c>
      <c r="I113" s="29">
        <f>ROUND(ROUND(H113,2)*ROUND(G113,3),2)</f>
        <v>0</v>
      </c>
      <c r="J113" s="27" t="s">
        <v>401</v>
      </c>
      <c r="O113">
        <f>(I113*21)/100</f>
        <v>0</v>
      </c>
      <c r="P113" t="s">
        <v>33</v>
      </c>
    </row>
    <row r="114" spans="1:16" x14ac:dyDescent="0.2">
      <c r="A114" s="30" t="s">
        <v>65</v>
      </c>
      <c r="E114" s="38" t="s">
        <v>1626</v>
      </c>
    </row>
    <row r="115" spans="1:16" ht="38.25" x14ac:dyDescent="0.2">
      <c r="A115" s="32" t="s">
        <v>67</v>
      </c>
      <c r="E115" s="33" t="s">
        <v>1399</v>
      </c>
    </row>
    <row r="116" spans="1:16" ht="102" x14ac:dyDescent="0.2">
      <c r="A116" t="s">
        <v>68</v>
      </c>
      <c r="E116" s="31" t="s">
        <v>1400</v>
      </c>
    </row>
    <row r="117" spans="1:16" ht="38.25" x14ac:dyDescent="0.2">
      <c r="A117" s="20" t="s">
        <v>60</v>
      </c>
      <c r="B117" s="25" t="s">
        <v>158</v>
      </c>
      <c r="C117" s="25" t="s">
        <v>537</v>
      </c>
      <c r="D117" s="20" t="s">
        <v>425</v>
      </c>
      <c r="E117" s="26" t="s">
        <v>1401</v>
      </c>
      <c r="F117" s="27" t="s">
        <v>533</v>
      </c>
      <c r="G117" s="28">
        <v>194.4</v>
      </c>
      <c r="H117" s="29">
        <v>0</v>
      </c>
      <c r="I117" s="29">
        <f>ROUND(ROUND(H117,2)*ROUND(G117,3),2)</f>
        <v>0</v>
      </c>
      <c r="J117" s="27" t="s">
        <v>401</v>
      </c>
      <c r="O117">
        <f>(I117*21)/100</f>
        <v>0</v>
      </c>
      <c r="P117" t="s">
        <v>33</v>
      </c>
    </row>
    <row r="118" spans="1:16" x14ac:dyDescent="0.2">
      <c r="A118" s="30" t="s">
        <v>65</v>
      </c>
      <c r="E118" s="38" t="s">
        <v>1626</v>
      </c>
    </row>
    <row r="119" spans="1:16" x14ac:dyDescent="0.2">
      <c r="A119" s="32" t="s">
        <v>67</v>
      </c>
      <c r="E119" s="33" t="s">
        <v>1402</v>
      </c>
    </row>
    <row r="120" spans="1:16" ht="102" x14ac:dyDescent="0.2">
      <c r="A120" t="s">
        <v>68</v>
      </c>
      <c r="E120" s="31" t="s">
        <v>1400</v>
      </c>
    </row>
    <row r="121" spans="1:16" ht="25.5" x14ac:dyDescent="0.2">
      <c r="A121" s="20" t="s">
        <v>60</v>
      </c>
      <c r="B121" s="25" t="s">
        <v>163</v>
      </c>
      <c r="C121" s="25" t="s">
        <v>1326</v>
      </c>
      <c r="D121" s="20" t="s">
        <v>425</v>
      </c>
      <c r="E121" s="26" t="s">
        <v>1403</v>
      </c>
      <c r="F121" s="27" t="s">
        <v>533</v>
      </c>
      <c r="G121" s="28">
        <v>136.77500000000001</v>
      </c>
      <c r="H121" s="29">
        <v>0</v>
      </c>
      <c r="I121" s="29">
        <f>ROUND(ROUND(H121,2)*ROUND(G121,3),2)</f>
        <v>0</v>
      </c>
      <c r="J121" s="27" t="s">
        <v>401</v>
      </c>
      <c r="O121">
        <f>(I121*21)/100</f>
        <v>0</v>
      </c>
      <c r="P121" t="s">
        <v>33</v>
      </c>
    </row>
    <row r="122" spans="1:16" x14ac:dyDescent="0.2">
      <c r="A122" s="30" t="s">
        <v>65</v>
      </c>
      <c r="E122" s="38" t="s">
        <v>1626</v>
      </c>
    </row>
    <row r="123" spans="1:16" ht="89.25" x14ac:dyDescent="0.2">
      <c r="A123" s="32" t="s">
        <v>67</v>
      </c>
      <c r="E123" s="33" t="s">
        <v>1404</v>
      </c>
    </row>
    <row r="124" spans="1:16" ht="127.5" x14ac:dyDescent="0.2">
      <c r="A124" t="s">
        <v>68</v>
      </c>
      <c r="E124" s="31" t="s">
        <v>1405</v>
      </c>
    </row>
    <row r="125" spans="1:16" ht="25.5" x14ac:dyDescent="0.2">
      <c r="A125" s="20" t="s">
        <v>60</v>
      </c>
      <c r="B125" s="25" t="s">
        <v>167</v>
      </c>
      <c r="C125" s="25" t="s">
        <v>550</v>
      </c>
      <c r="D125" s="20" t="s">
        <v>425</v>
      </c>
      <c r="E125" s="26" t="s">
        <v>551</v>
      </c>
      <c r="F125" s="27" t="s">
        <v>533</v>
      </c>
      <c r="G125" s="28">
        <v>23.55</v>
      </c>
      <c r="H125" s="29">
        <v>0</v>
      </c>
      <c r="I125" s="29">
        <f>ROUND(ROUND(H125,2)*ROUND(G125,3),2)</f>
        <v>0</v>
      </c>
      <c r="J125" s="27" t="s">
        <v>401</v>
      </c>
      <c r="O125">
        <f>(I125*21)/100</f>
        <v>0</v>
      </c>
      <c r="P125" t="s">
        <v>33</v>
      </c>
    </row>
    <row r="126" spans="1:16" x14ac:dyDescent="0.2">
      <c r="A126" s="30" t="s">
        <v>65</v>
      </c>
      <c r="E126" s="38" t="s">
        <v>1626</v>
      </c>
    </row>
    <row r="127" spans="1:16" x14ac:dyDescent="0.2">
      <c r="A127" s="32" t="s">
        <v>67</v>
      </c>
      <c r="E127" s="33" t="s">
        <v>1406</v>
      </c>
    </row>
    <row r="128" spans="1:16" ht="127.5" x14ac:dyDescent="0.2">
      <c r="A128" t="s">
        <v>68</v>
      </c>
      <c r="E128" s="31" t="s">
        <v>1405</v>
      </c>
    </row>
  </sheetData>
  <mergeCells count="14">
    <mergeCell ref="F8:F9"/>
    <mergeCell ref="G8:G9"/>
    <mergeCell ref="H8:I8"/>
    <mergeCell ref="J8:J9"/>
    <mergeCell ref="A8:A9"/>
    <mergeCell ref="B8:B9"/>
    <mergeCell ref="C8:C9"/>
    <mergeCell ref="D8:D9"/>
    <mergeCell ref="E8:E9"/>
    <mergeCell ref="C3:D3"/>
    <mergeCell ref="C4:D4"/>
    <mergeCell ref="C5:D5"/>
    <mergeCell ref="C6:D6"/>
    <mergeCell ref="C7:D7"/>
  </mergeCells>
  <conditionalFormatting sqref="E114">
    <cfRule type="expression" dxfId="10" priority="4">
      <formula>IF(E114="popis položky","Vyznačit",IF(E114="","Vyznačit",""))="Vyznačit"</formula>
    </cfRule>
  </conditionalFormatting>
  <conditionalFormatting sqref="E118">
    <cfRule type="expression" dxfId="9" priority="3">
      <formula>IF(E118="popis položky","Vyznačit",IF(E118="","Vyznačit",""))="Vyznačit"</formula>
    </cfRule>
  </conditionalFormatting>
  <conditionalFormatting sqref="E122">
    <cfRule type="expression" dxfId="8" priority="2">
      <formula>IF(E122="popis položky","Vyznačit",IF(E122="","Vyznačit",""))="Vyznačit"</formula>
    </cfRule>
  </conditionalFormatting>
  <conditionalFormatting sqref="E126">
    <cfRule type="expression" dxfId="7" priority="1">
      <formula>IF(E126="popis položky","Vyznačit",IF(E126="","Vyznačit",""))="Vyznačit"</formula>
    </cfRule>
  </conditionalFormatting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Rekapitulace</vt:lpstr>
      <vt:lpstr>D.1_D.1.1_D.1.1.3_PS 01-01-31</vt:lpstr>
      <vt:lpstr>D.1_D.1.2_D.1.2.3_PS 01-02-31</vt:lpstr>
      <vt:lpstr>D.1_D.1.2_D.1.2.9_PS 02-02-91</vt:lpstr>
      <vt:lpstr>2.1.1_SO 01-10-01_SO 01-10-01.1</vt:lpstr>
      <vt:lpstr>2.1.1_SO 01-10-01_SO 01-10-01.2</vt:lpstr>
      <vt:lpstr>D.2_D.2.1_D.2.1.1_SO 01-11-01</vt:lpstr>
      <vt:lpstr>D.2_D.2.1_D.2.1.3_SO 01-13-01</vt:lpstr>
      <vt:lpstr>D.2_D.2.1_D.2.1.3_SO 01-13-01.1</vt:lpstr>
      <vt:lpstr>D.2_D.2.2_D.2.2.1_SO 01-72-01</vt:lpstr>
      <vt:lpstr>D.2_D.2.4_D.2.4.1_SO 01-92-01.1</vt:lpstr>
      <vt:lpstr>D.2_D.2.4_D.2.4.1_SO 01-92-01.2</vt:lpstr>
      <vt:lpstr>H_SO 98-98</vt:lpstr>
      <vt:lpstr>SO 90-90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Mantuanelli Jana, Ing.</cp:lastModifiedBy>
  <dcterms:modified xsi:type="dcterms:W3CDTF">2023-03-15T13:05:18Z</dcterms:modified>
  <cp:category/>
  <cp:contentStatus/>
</cp:coreProperties>
</file>